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4500" activeTab="0"/>
  </bookViews>
  <sheets>
    <sheet name="план учебного процесса" sheetId="1" r:id="rId1"/>
  </sheets>
  <definedNames>
    <definedName name="_xlnm.Print_Area" localSheetId="0">'план учебного процесса'!$A$1:$U$95</definedName>
  </definedNames>
  <calcPr fullCalcOnLoad="1"/>
</workbook>
</file>

<file path=xl/sharedStrings.xml><?xml version="1.0" encoding="utf-8"?>
<sst xmlns="http://schemas.openxmlformats.org/spreadsheetml/2006/main" count="236" uniqueCount="168">
  <si>
    <t>Индекс</t>
  </si>
  <si>
    <t>1 курс</t>
  </si>
  <si>
    <t>2 курс</t>
  </si>
  <si>
    <t>3 курс</t>
  </si>
  <si>
    <t>4 курс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</si>
  <si>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</si>
  <si>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</si>
  <si>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</si>
  <si>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</si>
  <si>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</si>
  <si>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</si>
  <si>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Экологические основы природопользования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</si>
  <si>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</si>
  <si>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</si>
  <si>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</si>
  <si>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</si>
  <si>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</si>
  <si>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</si>
  <si>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</si>
  <si>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</si>
  <si>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Основы гидравлики и теплотехники</t>
  </si>
  <si>
    <t>ОП.06</t>
  </si>
  <si>
    <t>Основы агрономии</t>
  </si>
  <si>
    <t>ОП.07</t>
  </si>
  <si>
    <t>ОП.08</t>
  </si>
  <si>
    <t>Информационные технологии в профессиональной деятельности</t>
  </si>
  <si>
    <t>ОП.09</t>
  </si>
  <si>
    <t>ОП.11</t>
  </si>
  <si>
    <t>ОП.12</t>
  </si>
  <si>
    <t>Безопасность жизнедеятельности</t>
  </si>
  <si>
    <t>ПМ.00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</si>
  <si>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</si>
  <si>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</si>
  <si>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</si>
  <si>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</si>
  <si>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</si>
  <si>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</si>
  <si>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</si>
  <si>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</si>
  <si>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Технологические процессы ремонтного производства</t>
  </si>
  <si>
    <t>УП.01</t>
  </si>
  <si>
    <t>ПП.01</t>
  </si>
  <si>
    <t>Учебная практика</t>
  </si>
  <si>
    <t>УП.02</t>
  </si>
  <si>
    <t>ПП.02</t>
  </si>
  <si>
    <t>УП.03</t>
  </si>
  <si>
    <t>ПП.03</t>
  </si>
  <si>
    <t>УП.04</t>
  </si>
  <si>
    <t>Основы экономики, менеджмента и маркетинга</t>
  </si>
  <si>
    <t>ОП.13</t>
  </si>
  <si>
    <t>1</t>
  </si>
  <si>
    <t>2</t>
  </si>
  <si>
    <t>3</t>
  </si>
  <si>
    <t>0</t>
  </si>
  <si>
    <t>Всего</t>
  </si>
  <si>
    <t>Учебной практики</t>
  </si>
  <si>
    <t>Производственной практики (по профилю специальности)</t>
  </si>
  <si>
    <t>Производственной практики (преддипломной)</t>
  </si>
  <si>
    <t>Экзаменов</t>
  </si>
  <si>
    <t>всего</t>
  </si>
  <si>
    <t>2 нед.</t>
  </si>
  <si>
    <t>6</t>
  </si>
  <si>
    <t>4</t>
  </si>
  <si>
    <t>5</t>
  </si>
  <si>
    <t>экзаменов</t>
  </si>
  <si>
    <t>Дисциплин и МДК</t>
  </si>
  <si>
    <t>Наименование циклов, дисциплин, профессиональныз модулей, МДК, практик</t>
  </si>
  <si>
    <t>Распределение обязательной нагрузки по курсам и семестрам (час. В семестр)</t>
  </si>
  <si>
    <t>лаб. И практич. Занятий, вкл. Семинар</t>
  </si>
  <si>
    <t>1 сем.   17 нед.</t>
  </si>
  <si>
    <t>2 сем.   22 нед.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</si>
  <si>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</si>
  <si>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</si>
  <si>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</si>
  <si>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</si>
  <si>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</si>
  <si>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</si>
  <si>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Зачетов (без физической культуры)</t>
  </si>
  <si>
    <t>диф. зачетов</t>
  </si>
  <si>
    <t>Формы промежуточной аттестации</t>
  </si>
  <si>
    <t>Диф. Зачетов (без физической культуры)</t>
  </si>
  <si>
    <t>зачетов</t>
  </si>
  <si>
    <t>3. План учебного процесса</t>
  </si>
  <si>
    <t>Литература</t>
  </si>
  <si>
    <t xml:space="preserve">Русский язык </t>
  </si>
  <si>
    <t>Иностранный язык в профессиональной деятельности</t>
  </si>
  <si>
    <t>Социально-гуманитарный цикл</t>
  </si>
  <si>
    <t xml:space="preserve">СГ.00 </t>
  </si>
  <si>
    <t>СГ.01</t>
  </si>
  <si>
    <t>СГ.02</t>
  </si>
  <si>
    <t>СГ.03</t>
  </si>
  <si>
    <t>СГ.04</t>
  </si>
  <si>
    <t>История России</t>
  </si>
  <si>
    <t>Основы взаимозаменяемости и технические измерения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</si>
  <si>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</si>
  <si>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</si>
  <si>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</si>
  <si>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</si>
  <si>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</si>
  <si>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</si>
  <si>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</si>
  <si>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ООД..08</t>
  </si>
  <si>
    <t>ООД.09</t>
  </si>
  <si>
    <t>Информатика</t>
  </si>
  <si>
    <t>ООД.10</t>
  </si>
  <si>
    <t>ООД.11</t>
  </si>
  <si>
    <t>ООД.12</t>
  </si>
  <si>
    <t>ООД.13</t>
  </si>
  <si>
    <t>ОПБ</t>
  </si>
  <si>
    <t>Электротехника и электроника</t>
  </si>
  <si>
    <t>Техническое обслуживание и ремонт сельскохозяйственной техники и оборудования</t>
  </si>
  <si>
    <t>Освоение профессий рабочих 19205 Тракторист-машинист сельскохозяйственного производства</t>
  </si>
  <si>
    <t>Иностранный язык</t>
  </si>
  <si>
    <t>ИП</t>
  </si>
  <si>
    <t>Правовые основы профессиональной деятельности и охраны труда</t>
  </si>
  <si>
    <t>ОП.10</t>
  </si>
  <si>
    <t>Основы зоотехнии</t>
  </si>
  <si>
    <t>Эксплуатация сельскохозяйственной техники и оборудования</t>
  </si>
  <si>
    <t>Назначение, общее устройство и подготовка тракторов и автомобилей</t>
  </si>
  <si>
    <t>Назначение, общее устройство и подготовка сельскохозяйственных машин и оборудования</t>
  </si>
  <si>
    <t>МДК.01.03</t>
  </si>
  <si>
    <t>Назначение, общее устройство и подготовка машин и оборудовния в животноводстве</t>
  </si>
  <si>
    <t>МДК.01.04</t>
  </si>
  <si>
    <t>Комплектование машино-тракторного агрегата для выполнения сельскохозяйственных работ</t>
  </si>
  <si>
    <t>МДК.01.05</t>
  </si>
  <si>
    <t>Навигационные системы и цифровое оборудование</t>
  </si>
  <si>
    <t>Эксплуатация ссельскохозяйственной техники и оборудования</t>
  </si>
  <si>
    <t>Ремонт сельскохозяйственной техники и оборудования</t>
  </si>
  <si>
    <t>Освоение профессии рабочего 19205 Тракторист-машинист сельскохозяйственного производства</t>
  </si>
  <si>
    <t>ПМ.03 ЭК.</t>
  </si>
  <si>
    <t>Квалификационный экзамен</t>
  </si>
  <si>
    <t>ГИА.00</t>
  </si>
  <si>
    <t>Государственная итоговая аттестация</t>
  </si>
  <si>
    <t>Итого:</t>
  </si>
  <si>
    <t>Теоретические занятия</t>
  </si>
  <si>
    <t>Курсовой проект (работа)</t>
  </si>
  <si>
    <t>Практики</t>
  </si>
  <si>
    <t xml:space="preserve">Обществознание </t>
  </si>
  <si>
    <t>Самостоятельная работа</t>
  </si>
  <si>
    <t>ЗД, зачеты</t>
  </si>
  <si>
    <t>Экзамены</t>
  </si>
  <si>
    <t>Обьем образовательной программы (академические часы), час</t>
  </si>
  <si>
    <t xml:space="preserve">Обязательная нагрузка обучающихся (час.), </t>
  </si>
  <si>
    <t xml:space="preserve">всего во взаимодействием с преподавателем </t>
  </si>
  <si>
    <t>По учебным дисциплинам и МДК</t>
  </si>
  <si>
    <t>Консультации</t>
  </si>
  <si>
    <t xml:space="preserve">Промежуточная аттестация </t>
  </si>
  <si>
    <t xml:space="preserve">Общепрофессиональный цикл </t>
  </si>
  <si>
    <t>Профессиональный цикл</t>
  </si>
  <si>
    <t>ПА ООД</t>
  </si>
  <si>
    <t xml:space="preserve">консультации </t>
  </si>
  <si>
    <t xml:space="preserve">экзамены </t>
  </si>
  <si>
    <t>ПА СГ</t>
  </si>
  <si>
    <t>ПА ПМ</t>
  </si>
  <si>
    <t xml:space="preserve"> </t>
  </si>
  <si>
    <t>Математические методы решения прикладных профессиональных задач</t>
  </si>
  <si>
    <t>География</t>
  </si>
  <si>
    <t>Основы безопасности жизнедеятельности</t>
  </si>
  <si>
    <t>Индивидуальный план</t>
  </si>
  <si>
    <t>ПОО.00</t>
  </si>
  <si>
    <t>Предлагаемые ОО</t>
  </si>
  <si>
    <t>ПОО.01</t>
  </si>
  <si>
    <t>ООД</t>
  </si>
  <si>
    <t>Обязательные общеобразовательные дисциплины</t>
  </si>
  <si>
    <t>О.00</t>
  </si>
  <si>
    <t>Общеобразовательный цикл</t>
  </si>
  <si>
    <t>Россия - моя история</t>
  </si>
  <si>
    <t>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</si>
</sst>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51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vertical="top" wrapText="1"/>
    </xf>
    <xf numFmtId="0" fontId="59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2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64" fillId="33" borderId="0" xfId="0" applyFont="1" applyFill="1" applyAlignment="1">
      <alignment/>
    </xf>
    <xf numFmtId="0" fontId="12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5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1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wrapText="1"/>
    </xf>
    <xf numFmtId="0" fontId="62" fillId="0" borderId="12" xfId="0" applyFont="1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15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49" fontId="16" fillId="33" borderId="12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7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15" fillId="0" borderId="15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49" fontId="16" fillId="0" borderId="15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textRotation="90"/>
    </xf>
    <xf numFmtId="0" fontId="21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 textRotation="90"/>
    </xf>
    <xf numFmtId="0" fontId="16" fillId="0" borderId="18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view="pageBreakPreview" zoomScale="120" zoomScaleSheetLayoutView="120" zoomScalePageLayoutView="0" workbookViewId="0" topLeftCell="A1">
      <selection activeCell="C8" sqref="C8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6" max="6" width="8.8515625" style="23" customWidth="1"/>
    <col min="7" max="8" width="7.00390625" style="23" customWidth="1"/>
    <col min="9" max="9" width="8.8515625" style="23" customWidth="1"/>
    <col min="10" max="10" width="11.140625" style="23" customWidth="1"/>
    <col min="11" max="15" width="11.00390625" style="23" customWidth="1"/>
    <col min="17" max="17" width="8.8515625" style="0" customWidth="1"/>
    <col min="18" max="18" width="10.57421875" style="8" customWidth="1"/>
    <col min="19" max="19" width="11.00390625" style="8" customWidth="1"/>
    <col min="20" max="21" width="10.421875" style="0" customWidth="1"/>
    <col min="22" max="22" width="10.7109375" style="0" hidden="1" customWidth="1"/>
    <col min="23" max="23" width="10.28125" style="0" hidden="1" customWidth="1"/>
  </cols>
  <sheetData>
    <row r="1" spans="1:23" s="2" customFormat="1" ht="49.5" customHeight="1">
      <c r="A1" s="141" t="s">
        <v>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s="13" customFormat="1" ht="15" customHeight="1">
      <c r="A2" s="126" t="s">
        <v>0</v>
      </c>
      <c r="B2" s="127" t="s">
        <v>66</v>
      </c>
      <c r="C2" s="139" t="s">
        <v>79</v>
      </c>
      <c r="D2" s="140"/>
      <c r="E2" s="149"/>
      <c r="F2" s="128" t="s">
        <v>141</v>
      </c>
      <c r="G2" s="129"/>
      <c r="H2" s="129"/>
      <c r="I2" s="129"/>
      <c r="J2" s="129"/>
      <c r="K2" s="129"/>
      <c r="L2" s="129"/>
      <c r="M2" s="129"/>
      <c r="N2" s="129"/>
      <c r="O2" s="129"/>
      <c r="P2" s="120" t="s">
        <v>67</v>
      </c>
      <c r="Q2" s="121"/>
      <c r="R2" s="121"/>
      <c r="S2" s="121"/>
      <c r="T2" s="121"/>
      <c r="U2" s="121"/>
      <c r="V2" s="121"/>
      <c r="W2" s="122"/>
    </row>
    <row r="3" spans="1:23" s="13" customFormat="1" ht="36" customHeight="1">
      <c r="A3" s="126"/>
      <c r="B3" s="127"/>
      <c r="C3" s="150"/>
      <c r="D3" s="151"/>
      <c r="E3" s="152"/>
      <c r="F3" s="136" t="s">
        <v>54</v>
      </c>
      <c r="G3" s="130" t="s">
        <v>138</v>
      </c>
      <c r="H3" s="139" t="s">
        <v>142</v>
      </c>
      <c r="I3" s="140"/>
      <c r="J3" s="140"/>
      <c r="K3" s="140"/>
      <c r="L3" s="140"/>
      <c r="M3" s="140"/>
      <c r="N3" s="140"/>
      <c r="O3" s="140"/>
      <c r="P3" s="123"/>
      <c r="Q3" s="124"/>
      <c r="R3" s="124"/>
      <c r="S3" s="124"/>
      <c r="T3" s="124"/>
      <c r="U3" s="124"/>
      <c r="V3" s="124"/>
      <c r="W3" s="125"/>
    </row>
    <row r="4" spans="1:23" s="13" customFormat="1" ht="39" customHeight="1">
      <c r="A4" s="126"/>
      <c r="B4" s="127"/>
      <c r="C4" s="153"/>
      <c r="D4" s="154"/>
      <c r="E4" s="155"/>
      <c r="F4" s="136"/>
      <c r="G4" s="138" t="s">
        <v>138</v>
      </c>
      <c r="H4" s="130" t="s">
        <v>143</v>
      </c>
      <c r="I4" s="118" t="s">
        <v>144</v>
      </c>
      <c r="J4" s="119"/>
      <c r="K4" s="130" t="s">
        <v>135</v>
      </c>
      <c r="L4" s="130" t="s">
        <v>136</v>
      </c>
      <c r="M4" s="118" t="s">
        <v>146</v>
      </c>
      <c r="N4" s="132"/>
      <c r="O4" s="119"/>
      <c r="P4" s="136" t="s">
        <v>1</v>
      </c>
      <c r="Q4" s="136"/>
      <c r="R4" s="136" t="s">
        <v>2</v>
      </c>
      <c r="S4" s="136"/>
      <c r="T4" s="136" t="s">
        <v>3</v>
      </c>
      <c r="U4" s="136"/>
      <c r="V4" s="118" t="s">
        <v>4</v>
      </c>
      <c r="W4" s="119"/>
    </row>
    <row r="5" spans="1:23" s="15" customFormat="1" ht="109.5" customHeight="1">
      <c r="A5" s="126"/>
      <c r="B5" s="127"/>
      <c r="C5" s="38" t="s">
        <v>64</v>
      </c>
      <c r="D5" s="38" t="s">
        <v>78</v>
      </c>
      <c r="E5" s="38" t="s">
        <v>81</v>
      </c>
      <c r="F5" s="136"/>
      <c r="G5" s="131" t="s">
        <v>138</v>
      </c>
      <c r="H5" s="131"/>
      <c r="I5" s="40" t="s">
        <v>134</v>
      </c>
      <c r="J5" s="39" t="s">
        <v>68</v>
      </c>
      <c r="K5" s="131"/>
      <c r="L5" s="131"/>
      <c r="M5" s="41" t="s">
        <v>139</v>
      </c>
      <c r="N5" s="41" t="s">
        <v>145</v>
      </c>
      <c r="O5" s="41" t="s">
        <v>140</v>
      </c>
      <c r="P5" s="37" t="s">
        <v>69</v>
      </c>
      <c r="Q5" s="37" t="s">
        <v>70</v>
      </c>
      <c r="R5" s="37" t="s">
        <v>71</v>
      </c>
      <c r="S5" s="37" t="s">
        <v>72</v>
      </c>
      <c r="T5" s="37" t="s">
        <v>73</v>
      </c>
      <c r="U5" s="37" t="s">
        <v>74</v>
      </c>
      <c r="V5" s="37" t="s">
        <v>75</v>
      </c>
      <c r="W5" s="37" t="s">
        <v>76</v>
      </c>
    </row>
    <row r="6" spans="1:23" s="8" customFormat="1" ht="15">
      <c r="A6" s="7">
        <v>1</v>
      </c>
      <c r="B6" s="7">
        <v>2</v>
      </c>
      <c r="C6" s="42" t="s">
        <v>52</v>
      </c>
      <c r="D6" s="42" t="s">
        <v>62</v>
      </c>
      <c r="E6" s="42" t="s">
        <v>63</v>
      </c>
      <c r="F6" s="43">
        <v>6</v>
      </c>
      <c r="G6" s="43">
        <v>7</v>
      </c>
      <c r="H6" s="43"/>
      <c r="I6" s="43">
        <v>8</v>
      </c>
      <c r="J6" s="43">
        <v>10</v>
      </c>
      <c r="K6" s="43">
        <v>11</v>
      </c>
      <c r="L6" s="43"/>
      <c r="M6" s="43"/>
      <c r="N6" s="43"/>
      <c r="O6" s="43"/>
      <c r="P6" s="43">
        <v>12</v>
      </c>
      <c r="Q6" s="43">
        <v>13</v>
      </c>
      <c r="R6" s="43">
        <v>14</v>
      </c>
      <c r="S6" s="43">
        <v>15</v>
      </c>
      <c r="T6" s="43">
        <v>16</v>
      </c>
      <c r="U6" s="43">
        <v>17</v>
      </c>
      <c r="V6" s="43">
        <v>18</v>
      </c>
      <c r="W6" s="43">
        <v>19</v>
      </c>
    </row>
    <row r="7" spans="1:23" s="8" customFormat="1" ht="18" customHeight="1">
      <c r="A7" s="7" t="s">
        <v>164</v>
      </c>
      <c r="B7" s="7" t="s">
        <v>165</v>
      </c>
      <c r="C7" s="42" t="s">
        <v>62</v>
      </c>
      <c r="D7" s="42" t="s">
        <v>167</v>
      </c>
      <c r="E7" s="42" t="s">
        <v>50</v>
      </c>
      <c r="F7" s="43">
        <f>F8+F24</f>
        <v>1508</v>
      </c>
      <c r="G7" s="43"/>
      <c r="H7" s="43">
        <f>H8+H23</f>
        <v>1508</v>
      </c>
      <c r="I7" s="43">
        <f>I8+I23</f>
        <v>754</v>
      </c>
      <c r="J7" s="43">
        <v>670</v>
      </c>
      <c r="K7" s="43"/>
      <c r="L7" s="43"/>
      <c r="M7" s="43">
        <f>M8+M23</f>
        <v>22</v>
      </c>
      <c r="N7" s="43">
        <v>38</v>
      </c>
      <c r="O7" s="43">
        <v>24</v>
      </c>
      <c r="P7" s="43">
        <f>P8+P23</f>
        <v>630</v>
      </c>
      <c r="Q7" s="43">
        <v>630</v>
      </c>
      <c r="R7" s="43">
        <v>84</v>
      </c>
      <c r="S7" s="43">
        <v>80</v>
      </c>
      <c r="T7" s="43"/>
      <c r="U7" s="43"/>
      <c r="V7" s="43"/>
      <c r="W7" s="43"/>
    </row>
    <row r="8" spans="1:23" s="26" customFormat="1" ht="52.5" customHeight="1">
      <c r="A8" s="65" t="s">
        <v>162</v>
      </c>
      <c r="B8" s="64" t="s">
        <v>163</v>
      </c>
      <c r="C8" s="66" t="s">
        <v>62</v>
      </c>
      <c r="D8" s="66" t="s">
        <v>167</v>
      </c>
      <c r="E8" s="66" t="s">
        <v>50</v>
      </c>
      <c r="F8" s="67">
        <f>F9+F10+F11+F12+F13+F14+F15+F16+F17+F18+F19+F20+F21+F22</f>
        <v>1476</v>
      </c>
      <c r="G8" s="67"/>
      <c r="H8" s="67">
        <f>H9+H10+H11+H12+H13+H14+H15+H16+H17+H18+H19+H20+H21+H22</f>
        <v>1476</v>
      </c>
      <c r="I8" s="67">
        <f>I9+I10+I11+I12+I13+I15+I16+I17+I18+I19+I20+I21</f>
        <v>724</v>
      </c>
      <c r="J8" s="67">
        <f>J9+J10+J11+J12+J13+J14+J15+J16+J17+J18+J19+J20+J21</f>
        <v>670</v>
      </c>
      <c r="K8" s="68"/>
      <c r="L8" s="68"/>
      <c r="M8" s="68">
        <f>M10+M12+M13+M14+M16+M17+M18+M19+M20+M22</f>
        <v>20</v>
      </c>
      <c r="N8" s="68">
        <f>N9+N11+N15+N21+N22</f>
        <v>38</v>
      </c>
      <c r="O8" s="68">
        <f>O9+O11+O15+O21</f>
        <v>24</v>
      </c>
      <c r="P8" s="68">
        <f>P9+P10+P11+P12+P13+P14+P15+P16+P17+P18+P19+P20+P21</f>
        <v>600</v>
      </c>
      <c r="Q8" s="68">
        <f>Q9+Q10+Q11+Q12+Q13+Q14+Q15+Q16+Q17+Q18+Q19+Q20+Q21</f>
        <v>630</v>
      </c>
      <c r="R8" s="68">
        <f>R15</f>
        <v>84</v>
      </c>
      <c r="S8" s="68">
        <f>S15</f>
        <v>80</v>
      </c>
      <c r="T8" s="68"/>
      <c r="U8" s="68"/>
      <c r="V8" s="44"/>
      <c r="W8" s="44"/>
    </row>
    <row r="9" spans="1:23" s="63" customFormat="1" ht="15">
      <c r="A9" s="16" t="s">
        <v>94</v>
      </c>
      <c r="B9" s="16" t="s">
        <v>84</v>
      </c>
      <c r="C9" s="69" t="s">
        <v>51</v>
      </c>
      <c r="D9" s="70"/>
      <c r="E9" s="70"/>
      <c r="F9" s="71">
        <v>72</v>
      </c>
      <c r="G9" s="71"/>
      <c r="H9" s="71">
        <v>72</v>
      </c>
      <c r="I9" s="71">
        <v>34</v>
      </c>
      <c r="J9" s="71">
        <v>30</v>
      </c>
      <c r="K9" s="71"/>
      <c r="L9" s="71"/>
      <c r="M9" s="71"/>
      <c r="N9" s="71">
        <v>2</v>
      </c>
      <c r="O9" s="71">
        <v>6</v>
      </c>
      <c r="P9" s="71">
        <v>28</v>
      </c>
      <c r="Q9" s="71">
        <v>36</v>
      </c>
      <c r="R9" s="71"/>
      <c r="S9" s="71"/>
      <c r="T9" s="71"/>
      <c r="U9" s="71"/>
      <c r="V9" s="62"/>
      <c r="W9" s="62"/>
    </row>
    <row r="10" spans="1:23" s="63" customFormat="1" ht="15">
      <c r="A10" s="16" t="s">
        <v>95</v>
      </c>
      <c r="B10" s="16" t="s">
        <v>83</v>
      </c>
      <c r="C10" s="69"/>
      <c r="D10" s="70" t="s">
        <v>51</v>
      </c>
      <c r="E10" s="70"/>
      <c r="F10" s="71">
        <v>108</v>
      </c>
      <c r="G10" s="71"/>
      <c r="H10" s="71">
        <v>108</v>
      </c>
      <c r="I10" s="71">
        <v>52</v>
      </c>
      <c r="J10" s="71">
        <v>54</v>
      </c>
      <c r="K10" s="71"/>
      <c r="L10" s="71"/>
      <c r="M10" s="71">
        <v>2</v>
      </c>
      <c r="N10" s="71"/>
      <c r="O10" s="71"/>
      <c r="P10" s="71">
        <v>52</v>
      </c>
      <c r="Q10" s="71">
        <v>54</v>
      </c>
      <c r="R10" s="71"/>
      <c r="S10" s="71"/>
      <c r="T10" s="71"/>
      <c r="U10" s="71"/>
      <c r="V10" s="62"/>
      <c r="W10" s="62"/>
    </row>
    <row r="11" spans="1:23" s="63" customFormat="1" ht="15">
      <c r="A11" s="16" t="s">
        <v>96</v>
      </c>
      <c r="B11" s="16" t="s">
        <v>5</v>
      </c>
      <c r="C11" s="69" t="s">
        <v>51</v>
      </c>
      <c r="D11" s="70"/>
      <c r="E11" s="70"/>
      <c r="F11" s="71">
        <v>136</v>
      </c>
      <c r="G11" s="71"/>
      <c r="H11" s="71">
        <v>136</v>
      </c>
      <c r="I11" s="71">
        <v>88</v>
      </c>
      <c r="J11" s="71">
        <v>40</v>
      </c>
      <c r="K11" s="71"/>
      <c r="L11" s="71"/>
      <c r="M11" s="71"/>
      <c r="N11" s="71">
        <v>2</v>
      </c>
      <c r="O11" s="71">
        <v>6</v>
      </c>
      <c r="P11" s="71">
        <v>62</v>
      </c>
      <c r="Q11" s="71">
        <v>66</v>
      </c>
      <c r="R11" s="71"/>
      <c r="S11" s="71"/>
      <c r="T11" s="71"/>
      <c r="U11" s="71"/>
      <c r="V11" s="62"/>
      <c r="W11" s="62"/>
    </row>
    <row r="12" spans="1:23" s="63" customFormat="1" ht="15">
      <c r="A12" s="16" t="s">
        <v>97</v>
      </c>
      <c r="B12" s="16" t="s">
        <v>137</v>
      </c>
      <c r="C12" s="69"/>
      <c r="D12" s="70" t="s">
        <v>51</v>
      </c>
      <c r="E12" s="70"/>
      <c r="F12" s="71">
        <v>72</v>
      </c>
      <c r="G12" s="71"/>
      <c r="H12" s="71">
        <v>72</v>
      </c>
      <c r="I12" s="71">
        <v>36</v>
      </c>
      <c r="J12" s="71">
        <v>34</v>
      </c>
      <c r="K12" s="71"/>
      <c r="L12" s="71"/>
      <c r="M12" s="71">
        <v>2</v>
      </c>
      <c r="N12" s="71"/>
      <c r="O12" s="71"/>
      <c r="P12" s="71">
        <v>34</v>
      </c>
      <c r="Q12" s="71">
        <v>36</v>
      </c>
      <c r="R12" s="71"/>
      <c r="S12" s="71"/>
      <c r="T12" s="71"/>
      <c r="U12" s="71"/>
      <c r="V12" s="62"/>
      <c r="W12" s="62"/>
    </row>
    <row r="13" spans="1:23" s="63" customFormat="1" ht="15">
      <c r="A13" s="16" t="s">
        <v>98</v>
      </c>
      <c r="B13" s="16" t="s">
        <v>156</v>
      </c>
      <c r="C13" s="69"/>
      <c r="D13" s="70" t="s">
        <v>51</v>
      </c>
      <c r="E13" s="70"/>
      <c r="F13" s="71">
        <v>72</v>
      </c>
      <c r="G13" s="71"/>
      <c r="H13" s="71">
        <v>72</v>
      </c>
      <c r="I13" s="71">
        <v>42</v>
      </c>
      <c r="J13" s="71">
        <v>28</v>
      </c>
      <c r="K13" s="71"/>
      <c r="L13" s="71"/>
      <c r="M13" s="71">
        <v>2</v>
      </c>
      <c r="N13" s="71"/>
      <c r="O13" s="71"/>
      <c r="P13" s="71">
        <v>34</v>
      </c>
      <c r="Q13" s="71">
        <v>36</v>
      </c>
      <c r="R13" s="71"/>
      <c r="S13" s="71"/>
      <c r="T13" s="71"/>
      <c r="U13" s="71"/>
      <c r="V13" s="62"/>
      <c r="W13" s="62"/>
    </row>
    <row r="14" spans="1:23" s="63" customFormat="1" ht="15">
      <c r="A14" s="16" t="s">
        <v>99</v>
      </c>
      <c r="B14" s="16" t="s">
        <v>112</v>
      </c>
      <c r="C14" s="69"/>
      <c r="D14" s="70">
        <v>2</v>
      </c>
      <c r="E14" s="70"/>
      <c r="F14" s="71">
        <v>72</v>
      </c>
      <c r="G14" s="71"/>
      <c r="H14" s="71">
        <v>72</v>
      </c>
      <c r="I14" s="71"/>
      <c r="J14" s="71">
        <v>70</v>
      </c>
      <c r="K14" s="71"/>
      <c r="L14" s="71"/>
      <c r="M14" s="71">
        <v>2</v>
      </c>
      <c r="N14" s="71"/>
      <c r="O14" s="71"/>
      <c r="P14" s="71">
        <v>34</v>
      </c>
      <c r="Q14" s="71">
        <v>36</v>
      </c>
      <c r="R14" s="71"/>
      <c r="S14" s="71"/>
      <c r="T14" s="71"/>
      <c r="U14" s="71"/>
      <c r="V14" s="62"/>
      <c r="W14" s="62"/>
    </row>
    <row r="15" spans="1:23" s="63" customFormat="1" ht="15">
      <c r="A15" s="16" t="s">
        <v>100</v>
      </c>
      <c r="B15" s="16" t="s">
        <v>9</v>
      </c>
      <c r="C15" s="69" t="s">
        <v>62</v>
      </c>
      <c r="D15" s="70"/>
      <c r="E15" s="70"/>
      <c r="F15" s="71">
        <v>340</v>
      </c>
      <c r="G15" s="71"/>
      <c r="H15" s="71">
        <v>340</v>
      </c>
      <c r="I15" s="71">
        <v>220</v>
      </c>
      <c r="J15" s="71">
        <v>112</v>
      </c>
      <c r="K15" s="71"/>
      <c r="L15" s="71"/>
      <c r="M15" s="71"/>
      <c r="N15" s="71">
        <v>2</v>
      </c>
      <c r="O15" s="71">
        <v>6</v>
      </c>
      <c r="P15" s="71">
        <v>84</v>
      </c>
      <c r="Q15" s="71">
        <v>84</v>
      </c>
      <c r="R15" s="71">
        <v>84</v>
      </c>
      <c r="S15" s="71">
        <v>80</v>
      </c>
      <c r="T15" s="71"/>
      <c r="U15" s="71"/>
      <c r="V15" s="62"/>
      <c r="W15" s="62"/>
    </row>
    <row r="16" spans="1:23" s="63" customFormat="1" ht="25.5" customHeight="1">
      <c r="A16" s="16" t="s">
        <v>101</v>
      </c>
      <c r="B16" s="16" t="s">
        <v>103</v>
      </c>
      <c r="C16" s="69"/>
      <c r="D16" s="70" t="s">
        <v>51</v>
      </c>
      <c r="E16" s="70"/>
      <c r="F16" s="71">
        <v>108</v>
      </c>
      <c r="G16" s="71"/>
      <c r="H16" s="71">
        <v>108</v>
      </c>
      <c r="I16" s="71">
        <v>26</v>
      </c>
      <c r="J16" s="71">
        <v>80</v>
      </c>
      <c r="K16" s="71"/>
      <c r="L16" s="71"/>
      <c r="M16" s="71">
        <v>2</v>
      </c>
      <c r="N16" s="71"/>
      <c r="O16" s="71"/>
      <c r="P16" s="71">
        <v>52</v>
      </c>
      <c r="Q16" s="71">
        <v>54</v>
      </c>
      <c r="R16" s="71"/>
      <c r="S16" s="71"/>
      <c r="T16" s="71"/>
      <c r="U16" s="71"/>
      <c r="V16" s="62"/>
      <c r="W16" s="62"/>
    </row>
    <row r="17" spans="1:23" s="63" customFormat="1" ht="15">
      <c r="A17" s="16" t="s">
        <v>102</v>
      </c>
      <c r="B17" s="16" t="s">
        <v>8</v>
      </c>
      <c r="C17" s="69"/>
      <c r="D17" s="70" t="s">
        <v>51</v>
      </c>
      <c r="E17" s="70"/>
      <c r="F17" s="71">
        <v>72</v>
      </c>
      <c r="G17" s="71"/>
      <c r="H17" s="71">
        <v>72</v>
      </c>
      <c r="I17" s="71">
        <v>12</v>
      </c>
      <c r="J17" s="71">
        <v>58</v>
      </c>
      <c r="K17" s="71"/>
      <c r="L17" s="71"/>
      <c r="M17" s="71">
        <v>2</v>
      </c>
      <c r="N17" s="71"/>
      <c r="O17" s="71"/>
      <c r="P17" s="71">
        <v>34</v>
      </c>
      <c r="Q17" s="71">
        <v>36</v>
      </c>
      <c r="R17" s="71"/>
      <c r="S17" s="71"/>
      <c r="T17" s="71"/>
      <c r="U17" s="71"/>
      <c r="V17" s="62"/>
      <c r="W17" s="62"/>
    </row>
    <row r="18" spans="1:23" s="63" customFormat="1" ht="30">
      <c r="A18" s="16" t="s">
        <v>104</v>
      </c>
      <c r="B18" s="16" t="s">
        <v>157</v>
      </c>
      <c r="C18" s="69"/>
      <c r="D18" s="70" t="s">
        <v>51</v>
      </c>
      <c r="E18" s="70"/>
      <c r="F18" s="71">
        <v>68</v>
      </c>
      <c r="G18" s="71"/>
      <c r="H18" s="71">
        <v>68</v>
      </c>
      <c r="I18" s="71">
        <v>20</v>
      </c>
      <c r="J18" s="71">
        <v>46</v>
      </c>
      <c r="K18" s="71"/>
      <c r="L18" s="71"/>
      <c r="M18" s="71">
        <v>2</v>
      </c>
      <c r="N18" s="71"/>
      <c r="O18" s="71"/>
      <c r="P18" s="71">
        <v>32</v>
      </c>
      <c r="Q18" s="71">
        <v>34</v>
      </c>
      <c r="R18" s="71"/>
      <c r="S18" s="71"/>
      <c r="T18" s="71"/>
      <c r="U18" s="71"/>
      <c r="V18" s="62"/>
      <c r="W18" s="62"/>
    </row>
    <row r="19" spans="1:23" s="63" customFormat="1" ht="15">
      <c r="A19" s="16" t="s">
        <v>105</v>
      </c>
      <c r="B19" s="16" t="s">
        <v>10</v>
      </c>
      <c r="C19" s="69"/>
      <c r="D19" s="70" t="s">
        <v>51</v>
      </c>
      <c r="E19" s="70"/>
      <c r="F19" s="71">
        <v>108</v>
      </c>
      <c r="G19" s="71"/>
      <c r="H19" s="71">
        <v>108</v>
      </c>
      <c r="I19" s="71">
        <v>86</v>
      </c>
      <c r="J19" s="71">
        <v>20</v>
      </c>
      <c r="K19" s="71"/>
      <c r="L19" s="71"/>
      <c r="M19" s="71">
        <v>2</v>
      </c>
      <c r="N19" s="71"/>
      <c r="O19" s="71"/>
      <c r="P19" s="71">
        <v>52</v>
      </c>
      <c r="Q19" s="71">
        <v>54</v>
      </c>
      <c r="R19" s="71"/>
      <c r="S19" s="71"/>
      <c r="T19" s="71"/>
      <c r="U19" s="71"/>
      <c r="V19" s="62"/>
      <c r="W19" s="62"/>
    </row>
    <row r="20" spans="1:23" s="63" customFormat="1" ht="15">
      <c r="A20" s="16" t="s">
        <v>106</v>
      </c>
      <c r="B20" s="16" t="s">
        <v>6</v>
      </c>
      <c r="C20" s="69"/>
      <c r="D20" s="70" t="s">
        <v>51</v>
      </c>
      <c r="E20" s="70"/>
      <c r="F20" s="71">
        <v>72</v>
      </c>
      <c r="G20" s="71"/>
      <c r="H20" s="71">
        <v>72</v>
      </c>
      <c r="I20" s="71">
        <v>32</v>
      </c>
      <c r="J20" s="71">
        <v>38</v>
      </c>
      <c r="K20" s="71"/>
      <c r="L20" s="71"/>
      <c r="M20" s="71">
        <v>2</v>
      </c>
      <c r="N20" s="71"/>
      <c r="O20" s="71"/>
      <c r="P20" s="71">
        <v>34</v>
      </c>
      <c r="Q20" s="71">
        <v>36</v>
      </c>
      <c r="R20" s="71"/>
      <c r="S20" s="71"/>
      <c r="T20" s="71"/>
      <c r="U20" s="71"/>
      <c r="V20" s="62"/>
      <c r="W20" s="62"/>
    </row>
    <row r="21" spans="1:23" s="63" customFormat="1" ht="15">
      <c r="A21" s="16" t="s">
        <v>107</v>
      </c>
      <c r="B21" s="16" t="s">
        <v>7</v>
      </c>
      <c r="C21" s="69" t="s">
        <v>51</v>
      </c>
      <c r="D21" s="70"/>
      <c r="E21" s="70"/>
      <c r="F21" s="71">
        <v>144</v>
      </c>
      <c r="G21" s="71"/>
      <c r="H21" s="71">
        <v>144</v>
      </c>
      <c r="I21" s="71">
        <v>76</v>
      </c>
      <c r="J21" s="71">
        <v>60</v>
      </c>
      <c r="K21" s="71"/>
      <c r="L21" s="71"/>
      <c r="M21" s="71"/>
      <c r="N21" s="71">
        <v>2</v>
      </c>
      <c r="O21" s="71">
        <v>6</v>
      </c>
      <c r="P21" s="71">
        <v>68</v>
      </c>
      <c r="Q21" s="71">
        <v>68</v>
      </c>
      <c r="R21" s="71"/>
      <c r="S21" s="71"/>
      <c r="T21" s="71"/>
      <c r="U21" s="71"/>
      <c r="V21" s="62"/>
      <c r="W21" s="62"/>
    </row>
    <row r="22" spans="1:23" s="63" customFormat="1" ht="15">
      <c r="A22" s="16" t="s">
        <v>113</v>
      </c>
      <c r="B22" s="16" t="s">
        <v>158</v>
      </c>
      <c r="C22" s="69"/>
      <c r="D22" s="70"/>
      <c r="E22" s="70"/>
      <c r="F22" s="71">
        <v>32</v>
      </c>
      <c r="G22" s="71"/>
      <c r="H22" s="71">
        <v>32</v>
      </c>
      <c r="I22" s="71"/>
      <c r="J22" s="71"/>
      <c r="K22" s="71"/>
      <c r="L22" s="71"/>
      <c r="M22" s="71">
        <v>2</v>
      </c>
      <c r="N22" s="71">
        <v>30</v>
      </c>
      <c r="O22" s="71"/>
      <c r="P22" s="71"/>
      <c r="Q22" s="71"/>
      <c r="R22" s="71"/>
      <c r="S22" s="71"/>
      <c r="T22" s="71"/>
      <c r="U22" s="71"/>
      <c r="V22" s="62"/>
      <c r="W22" s="62"/>
    </row>
    <row r="23" spans="1:23" s="63" customFormat="1" ht="15">
      <c r="A23" s="14" t="s">
        <v>159</v>
      </c>
      <c r="B23" s="14" t="s">
        <v>160</v>
      </c>
      <c r="C23" s="69"/>
      <c r="D23" s="70"/>
      <c r="E23" s="72" t="s">
        <v>50</v>
      </c>
      <c r="F23" s="73">
        <v>32</v>
      </c>
      <c r="G23" s="71"/>
      <c r="H23" s="73">
        <v>32</v>
      </c>
      <c r="I23" s="73">
        <v>30</v>
      </c>
      <c r="J23" s="71"/>
      <c r="K23" s="71"/>
      <c r="L23" s="71"/>
      <c r="M23" s="73">
        <v>2</v>
      </c>
      <c r="N23" s="71"/>
      <c r="O23" s="71"/>
      <c r="P23" s="73">
        <v>30</v>
      </c>
      <c r="Q23" s="71"/>
      <c r="R23" s="71"/>
      <c r="S23" s="71"/>
      <c r="T23" s="71"/>
      <c r="U23" s="71"/>
      <c r="V23" s="62"/>
      <c r="W23" s="62"/>
    </row>
    <row r="24" spans="1:23" s="63" customFormat="1" ht="15">
      <c r="A24" s="16" t="s">
        <v>161</v>
      </c>
      <c r="B24" s="16" t="s">
        <v>166</v>
      </c>
      <c r="C24" s="69"/>
      <c r="D24" s="70"/>
      <c r="E24" s="70" t="s">
        <v>50</v>
      </c>
      <c r="F24" s="71">
        <v>32</v>
      </c>
      <c r="G24" s="71"/>
      <c r="H24" s="71">
        <v>32</v>
      </c>
      <c r="I24" s="71">
        <v>30</v>
      </c>
      <c r="J24" s="71"/>
      <c r="K24" s="71"/>
      <c r="L24" s="71"/>
      <c r="M24" s="71">
        <v>2</v>
      </c>
      <c r="N24" s="71"/>
      <c r="O24" s="71"/>
      <c r="P24" s="71">
        <v>30</v>
      </c>
      <c r="Q24" s="71"/>
      <c r="R24" s="71"/>
      <c r="S24" s="71"/>
      <c r="T24" s="71"/>
      <c r="U24" s="71"/>
      <c r="V24" s="62"/>
      <c r="W24" s="62"/>
    </row>
    <row r="25" spans="1:23" s="34" customFormat="1" ht="28.5">
      <c r="A25" s="41" t="s">
        <v>149</v>
      </c>
      <c r="B25" s="41" t="s">
        <v>146</v>
      </c>
      <c r="C25" s="74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46"/>
      <c r="W25" s="46"/>
    </row>
    <row r="26" spans="1:23" s="35" customFormat="1" ht="15">
      <c r="A26" s="59"/>
      <c r="B26" s="41" t="s">
        <v>150</v>
      </c>
      <c r="C26" s="74"/>
      <c r="D26" s="75"/>
      <c r="E26" s="75"/>
      <c r="F26" s="77"/>
      <c r="G26" s="76"/>
      <c r="H26" s="76">
        <f>P26+Q26+R26+S26+T26+U26</f>
        <v>6</v>
      </c>
      <c r="I26" s="76"/>
      <c r="J26" s="76"/>
      <c r="K26" s="76"/>
      <c r="L26" s="76"/>
      <c r="M26" s="76"/>
      <c r="N26" s="76">
        <f>N22+N13+N9</f>
        <v>32</v>
      </c>
      <c r="O26" s="76"/>
      <c r="P26" s="76">
        <v>2</v>
      </c>
      <c r="Q26" s="76">
        <f>2*2</f>
        <v>4</v>
      </c>
      <c r="R26" s="76"/>
      <c r="S26" s="76"/>
      <c r="T26" s="76"/>
      <c r="U26" s="76"/>
      <c r="V26" s="45"/>
      <c r="W26" s="45"/>
    </row>
    <row r="27" spans="1:23" s="35" customFormat="1" ht="15">
      <c r="A27" s="59"/>
      <c r="B27" s="41" t="s">
        <v>151</v>
      </c>
      <c r="C27" s="74"/>
      <c r="D27" s="75"/>
      <c r="E27" s="75"/>
      <c r="F27" s="77"/>
      <c r="G27" s="76"/>
      <c r="H27" s="76">
        <f>P27+Q27+R27+S27+T27+U27</f>
        <v>18</v>
      </c>
      <c r="I27" s="76"/>
      <c r="J27" s="76"/>
      <c r="K27" s="76"/>
      <c r="L27" s="76"/>
      <c r="M27" s="76"/>
      <c r="N27" s="76"/>
      <c r="O27" s="76">
        <f>O22+O13+O9</f>
        <v>6</v>
      </c>
      <c r="P27" s="76">
        <f>1*6</f>
        <v>6</v>
      </c>
      <c r="Q27" s="76">
        <f>2*6</f>
        <v>12</v>
      </c>
      <c r="R27" s="76"/>
      <c r="S27" s="76"/>
      <c r="T27" s="76"/>
      <c r="U27" s="76"/>
      <c r="V27" s="45"/>
      <c r="W27" s="45"/>
    </row>
    <row r="28" spans="1:23" s="26" customFormat="1" ht="28.5">
      <c r="A28" s="27" t="s">
        <v>87</v>
      </c>
      <c r="B28" s="27" t="s">
        <v>86</v>
      </c>
      <c r="C28" s="74" t="s">
        <v>53</v>
      </c>
      <c r="D28" s="78" t="s">
        <v>62</v>
      </c>
      <c r="E28" s="78" t="s">
        <v>53</v>
      </c>
      <c r="F28" s="68">
        <f>F29+F30+F31+F32</f>
        <v>296</v>
      </c>
      <c r="G28" s="68">
        <f>G29+G30+G31+G32</f>
        <v>2</v>
      </c>
      <c r="H28" s="68">
        <f>H29+H30+H31+H32+H34+H35</f>
        <v>294</v>
      </c>
      <c r="I28" s="68">
        <f aca="true" t="shared" si="0" ref="I28:O28">I29+I30+I31+I32</f>
        <v>46</v>
      </c>
      <c r="J28" s="68">
        <f t="shared" si="0"/>
        <v>240</v>
      </c>
      <c r="K28" s="68">
        <f t="shared" si="0"/>
        <v>0</v>
      </c>
      <c r="L28" s="68">
        <f t="shared" si="0"/>
        <v>0</v>
      </c>
      <c r="M28" s="68">
        <f t="shared" si="0"/>
        <v>8</v>
      </c>
      <c r="N28" s="68">
        <f t="shared" si="0"/>
        <v>0</v>
      </c>
      <c r="O28" s="68">
        <f t="shared" si="0"/>
        <v>0</v>
      </c>
      <c r="P28" s="68"/>
      <c r="Q28" s="68"/>
      <c r="R28" s="68"/>
      <c r="S28" s="68"/>
      <c r="T28" s="68"/>
      <c r="U28" s="68"/>
      <c r="V28" s="44"/>
      <c r="W28" s="44"/>
    </row>
    <row r="29" spans="1:23" s="8" customFormat="1" ht="18" customHeight="1">
      <c r="A29" s="16" t="s">
        <v>88</v>
      </c>
      <c r="B29" s="16" t="s">
        <v>92</v>
      </c>
      <c r="C29" s="79"/>
      <c r="D29" s="80" t="s">
        <v>62</v>
      </c>
      <c r="E29" s="80"/>
      <c r="F29" s="77">
        <f>P29+Q29+R29+S29+T29+U29+V29+W29+G29+N29+O29</f>
        <v>34</v>
      </c>
      <c r="G29" s="77"/>
      <c r="H29" s="77">
        <f>I29+J29+K29+L29+M29</f>
        <v>34</v>
      </c>
      <c r="I29" s="77">
        <v>18</v>
      </c>
      <c r="J29" s="77">
        <v>14</v>
      </c>
      <c r="K29" s="77"/>
      <c r="L29" s="77"/>
      <c r="M29" s="77">
        <v>2</v>
      </c>
      <c r="N29" s="77"/>
      <c r="O29" s="77"/>
      <c r="P29" s="77"/>
      <c r="Q29" s="77"/>
      <c r="R29" s="77"/>
      <c r="S29" s="77">
        <v>34</v>
      </c>
      <c r="T29" s="77"/>
      <c r="U29" s="77"/>
      <c r="V29" s="45"/>
      <c r="W29" s="45"/>
    </row>
    <row r="30" spans="1:23" s="8" customFormat="1" ht="45.75" customHeight="1">
      <c r="A30" s="16" t="s">
        <v>89</v>
      </c>
      <c r="B30" s="16" t="s">
        <v>85</v>
      </c>
      <c r="C30" s="79"/>
      <c r="D30" s="80" t="s">
        <v>61</v>
      </c>
      <c r="E30" s="80" t="s">
        <v>62</v>
      </c>
      <c r="F30" s="77">
        <f>P30+Q30+R30+S30+T30+U30+V30+W30+G30+N30+O30</f>
        <v>94</v>
      </c>
      <c r="G30" s="77"/>
      <c r="H30" s="77">
        <f>I30+J30+K30+L30+M30</f>
        <v>94</v>
      </c>
      <c r="I30" s="77"/>
      <c r="J30" s="77">
        <v>92</v>
      </c>
      <c r="K30" s="77"/>
      <c r="L30" s="77"/>
      <c r="M30" s="77">
        <v>2</v>
      </c>
      <c r="N30" s="77"/>
      <c r="O30" s="77"/>
      <c r="P30" s="77"/>
      <c r="Q30" s="77"/>
      <c r="R30" s="77">
        <v>24</v>
      </c>
      <c r="S30" s="77">
        <v>30</v>
      </c>
      <c r="T30" s="77">
        <v>20</v>
      </c>
      <c r="U30" s="77">
        <v>20</v>
      </c>
      <c r="V30" s="45"/>
      <c r="W30" s="45"/>
    </row>
    <row r="31" spans="1:23" s="8" customFormat="1" ht="42" customHeight="1">
      <c r="A31" s="16" t="s">
        <v>90</v>
      </c>
      <c r="B31" s="16" t="s">
        <v>8</v>
      </c>
      <c r="C31" s="81"/>
      <c r="D31" s="80" t="s">
        <v>61</v>
      </c>
      <c r="E31" s="80" t="s">
        <v>62</v>
      </c>
      <c r="F31" s="77">
        <f>P31+Q31+R31+S31+T31+U31+V31+W31+G31+N31+O31</f>
        <v>96</v>
      </c>
      <c r="G31" s="77"/>
      <c r="H31" s="77">
        <f>I31+J31+K31+L31+M31</f>
        <v>96</v>
      </c>
      <c r="I31" s="77"/>
      <c r="J31" s="77">
        <v>94</v>
      </c>
      <c r="K31" s="77"/>
      <c r="L31" s="77"/>
      <c r="M31" s="77">
        <v>2</v>
      </c>
      <c r="N31" s="77"/>
      <c r="O31" s="77"/>
      <c r="P31" s="77"/>
      <c r="Q31" s="77"/>
      <c r="R31" s="77">
        <v>24</v>
      </c>
      <c r="S31" s="77">
        <v>30</v>
      </c>
      <c r="T31" s="77">
        <v>20</v>
      </c>
      <c r="U31" s="77">
        <v>22</v>
      </c>
      <c r="V31" s="45"/>
      <c r="W31" s="45"/>
    </row>
    <row r="32" spans="1:23" s="8" customFormat="1" ht="35.25" customHeight="1">
      <c r="A32" s="16" t="s">
        <v>91</v>
      </c>
      <c r="B32" s="16" t="s">
        <v>29</v>
      </c>
      <c r="C32" s="81"/>
      <c r="D32" s="80" t="s">
        <v>62</v>
      </c>
      <c r="E32" s="80"/>
      <c r="F32" s="77">
        <f>P32+Q32+R32+S32+T32+U32+V32+W32+G32+N32+O32</f>
        <v>72</v>
      </c>
      <c r="G32" s="77">
        <v>2</v>
      </c>
      <c r="H32" s="77">
        <f>I32+J32+K32+L32+M32</f>
        <v>70</v>
      </c>
      <c r="I32" s="77">
        <v>28</v>
      </c>
      <c r="J32" s="77">
        <v>40</v>
      </c>
      <c r="K32" s="77"/>
      <c r="L32" s="77"/>
      <c r="M32" s="77">
        <v>2</v>
      </c>
      <c r="N32" s="77"/>
      <c r="O32" s="77"/>
      <c r="P32" s="77"/>
      <c r="Q32" s="77"/>
      <c r="R32" s="77">
        <v>34</v>
      </c>
      <c r="S32" s="77">
        <v>36</v>
      </c>
      <c r="T32" s="77"/>
      <c r="U32" s="77"/>
      <c r="V32" s="45"/>
      <c r="W32" s="45"/>
    </row>
    <row r="33" spans="1:23" s="34" customFormat="1" ht="28.5">
      <c r="A33" s="41" t="s">
        <v>152</v>
      </c>
      <c r="B33" s="41" t="s">
        <v>146</v>
      </c>
      <c r="C33" s="74"/>
      <c r="D33" s="75"/>
      <c r="E33" s="75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46"/>
      <c r="W33" s="46"/>
    </row>
    <row r="34" spans="1:23" s="35" customFormat="1" ht="15">
      <c r="A34" s="59"/>
      <c r="B34" s="41" t="s">
        <v>150</v>
      </c>
      <c r="C34" s="74"/>
      <c r="D34" s="75"/>
      <c r="E34" s="75"/>
      <c r="F34" s="77"/>
      <c r="G34" s="76"/>
      <c r="H34" s="76">
        <f>P34+Q34+R34+S34+T34+U34</f>
        <v>0</v>
      </c>
      <c r="I34" s="76"/>
      <c r="J34" s="76"/>
      <c r="K34" s="76"/>
      <c r="L34" s="76"/>
      <c r="M34" s="76"/>
      <c r="N34" s="76">
        <f>N30+N21+N17</f>
        <v>2</v>
      </c>
      <c r="O34" s="76"/>
      <c r="P34" s="76"/>
      <c r="Q34" s="76"/>
      <c r="R34" s="76"/>
      <c r="S34" s="76"/>
      <c r="T34" s="76"/>
      <c r="U34" s="76"/>
      <c r="V34" s="45"/>
      <c r="W34" s="45"/>
    </row>
    <row r="35" spans="1:23" s="35" customFormat="1" ht="15">
      <c r="A35" s="59"/>
      <c r="B35" s="41" t="s">
        <v>151</v>
      </c>
      <c r="C35" s="74"/>
      <c r="D35" s="75"/>
      <c r="E35" s="75"/>
      <c r="F35" s="77"/>
      <c r="G35" s="76"/>
      <c r="H35" s="76">
        <f>P35+Q35+R35+S35+T35+U35</f>
        <v>0</v>
      </c>
      <c r="I35" s="76"/>
      <c r="J35" s="76"/>
      <c r="K35" s="76"/>
      <c r="L35" s="76"/>
      <c r="M35" s="76"/>
      <c r="N35" s="76"/>
      <c r="O35" s="76">
        <f>O30+O21+O17</f>
        <v>6</v>
      </c>
      <c r="P35" s="76"/>
      <c r="Q35" s="76"/>
      <c r="R35" s="76"/>
      <c r="S35" s="76"/>
      <c r="T35" s="76"/>
      <c r="U35" s="76"/>
      <c r="V35" s="45"/>
      <c r="W35" s="45"/>
    </row>
    <row r="36" spans="1:23" s="25" customFormat="1" ht="34.5" customHeight="1">
      <c r="A36" s="27" t="s">
        <v>108</v>
      </c>
      <c r="B36" s="27" t="s">
        <v>147</v>
      </c>
      <c r="C36" s="74"/>
      <c r="D36" s="66"/>
      <c r="E36" s="66" t="s">
        <v>51</v>
      </c>
      <c r="F36" s="68">
        <f>F37+F38+F39+F40+F41+F42+F43+F44+F45+F46+F47+F49+F50</f>
        <v>724</v>
      </c>
      <c r="G36" s="68">
        <f>G37+G38+G39+G40+G41+G42+G43+G44+G45+G46+G47+G49+G50</f>
        <v>28</v>
      </c>
      <c r="H36" s="68">
        <f>H37+H38+H39+H40+H41+H42+H43+H44+H45+H46+H47+H49+H50+H52+H53</f>
        <v>696</v>
      </c>
      <c r="I36" s="68">
        <f aca="true" t="shared" si="1" ref="I36:O36">I37+I38+I39+I40+I41+I42+I43+I44+I45+I46+I47+I49+I50</f>
        <v>348</v>
      </c>
      <c r="J36" s="68">
        <f t="shared" si="1"/>
        <v>322</v>
      </c>
      <c r="K36" s="68">
        <f t="shared" si="1"/>
        <v>0</v>
      </c>
      <c r="L36" s="68">
        <f t="shared" si="1"/>
        <v>0</v>
      </c>
      <c r="M36" s="68">
        <f t="shared" si="1"/>
        <v>26</v>
      </c>
      <c r="N36" s="68">
        <f t="shared" si="1"/>
        <v>0</v>
      </c>
      <c r="O36" s="68">
        <f t="shared" si="1"/>
        <v>0</v>
      </c>
      <c r="P36" s="68"/>
      <c r="Q36" s="68"/>
      <c r="R36" s="68"/>
      <c r="S36" s="68"/>
      <c r="T36" s="68"/>
      <c r="U36" s="68"/>
      <c r="V36" s="44"/>
      <c r="W36" s="44"/>
    </row>
    <row r="37" spans="1:23" s="8" customFormat="1" ht="30">
      <c r="A37" s="16" t="s">
        <v>12</v>
      </c>
      <c r="B37" s="16" t="s">
        <v>11</v>
      </c>
      <c r="C37" s="81"/>
      <c r="D37" s="80" t="s">
        <v>61</v>
      </c>
      <c r="E37" s="80"/>
      <c r="F37" s="77">
        <f aca="true" t="shared" si="2" ref="F37:F47">P37+Q37+R37+S37+T37+U37+V37+W37+G37+N37+O37</f>
        <v>54</v>
      </c>
      <c r="G37" s="77">
        <v>4</v>
      </c>
      <c r="H37" s="82">
        <f>I37+J37+K37+L37+M37</f>
        <v>50</v>
      </c>
      <c r="I37" s="77">
        <v>28</v>
      </c>
      <c r="J37" s="77">
        <v>20</v>
      </c>
      <c r="K37" s="77"/>
      <c r="L37" s="77"/>
      <c r="M37" s="77">
        <v>2</v>
      </c>
      <c r="N37" s="77"/>
      <c r="O37" s="77"/>
      <c r="P37" s="77"/>
      <c r="Q37" s="77"/>
      <c r="R37" s="77"/>
      <c r="S37" s="77"/>
      <c r="T37" s="77"/>
      <c r="U37" s="77">
        <v>50</v>
      </c>
      <c r="V37" s="45"/>
      <c r="W37" s="45"/>
    </row>
    <row r="38" spans="1:23" s="8" customFormat="1" ht="30">
      <c r="A38" s="16" t="s">
        <v>14</v>
      </c>
      <c r="B38" s="16" t="s">
        <v>48</v>
      </c>
      <c r="C38" s="81"/>
      <c r="D38" s="80" t="s">
        <v>61</v>
      </c>
      <c r="E38" s="80"/>
      <c r="F38" s="77">
        <f t="shared" si="2"/>
        <v>82</v>
      </c>
      <c r="G38" s="77">
        <v>4</v>
      </c>
      <c r="H38" s="82">
        <f>I38+J38+K38+L38+M38</f>
        <v>78</v>
      </c>
      <c r="I38" s="77">
        <v>56</v>
      </c>
      <c r="J38" s="77">
        <v>20</v>
      </c>
      <c r="K38" s="77"/>
      <c r="L38" s="77"/>
      <c r="M38" s="77">
        <v>2</v>
      </c>
      <c r="N38" s="77"/>
      <c r="O38" s="77"/>
      <c r="P38" s="77"/>
      <c r="Q38" s="77"/>
      <c r="R38" s="77"/>
      <c r="S38" s="77"/>
      <c r="T38" s="77"/>
      <c r="U38" s="77">
        <v>78</v>
      </c>
      <c r="V38" s="45"/>
      <c r="W38" s="45"/>
    </row>
    <row r="39" spans="1:23" s="8" customFormat="1" ht="60">
      <c r="A39" s="16" t="s">
        <v>16</v>
      </c>
      <c r="B39" s="16" t="s">
        <v>114</v>
      </c>
      <c r="C39" s="81"/>
      <c r="D39" s="80" t="s">
        <v>61</v>
      </c>
      <c r="E39" s="80"/>
      <c r="F39" s="77">
        <f t="shared" si="2"/>
        <v>64</v>
      </c>
      <c r="G39" s="77">
        <v>4</v>
      </c>
      <c r="H39" s="82">
        <f>I39+J39+K39+L39+M39</f>
        <v>60</v>
      </c>
      <c r="I39" s="77">
        <v>38</v>
      </c>
      <c r="J39" s="77">
        <v>20</v>
      </c>
      <c r="K39" s="77"/>
      <c r="L39" s="77"/>
      <c r="M39" s="77">
        <v>2</v>
      </c>
      <c r="N39" s="77"/>
      <c r="O39" s="77"/>
      <c r="P39" s="77"/>
      <c r="Q39" s="77"/>
      <c r="R39" s="77"/>
      <c r="S39" s="77"/>
      <c r="T39" s="77"/>
      <c r="U39" s="77">
        <v>60</v>
      </c>
      <c r="V39" s="45"/>
      <c r="W39" s="45"/>
    </row>
    <row r="40" spans="1:23" s="8" customFormat="1" ht="45">
      <c r="A40" s="16" t="s">
        <v>18</v>
      </c>
      <c r="B40" s="16" t="s">
        <v>155</v>
      </c>
      <c r="C40" s="81"/>
      <c r="D40" s="80" t="s">
        <v>63</v>
      </c>
      <c r="E40" s="80"/>
      <c r="F40" s="77">
        <f t="shared" si="2"/>
        <v>54</v>
      </c>
      <c r="G40" s="77">
        <v>2</v>
      </c>
      <c r="H40" s="77">
        <f>I40+J40+K40+L40+M40</f>
        <v>52</v>
      </c>
      <c r="I40" s="77">
        <v>30</v>
      </c>
      <c r="J40" s="77">
        <v>20</v>
      </c>
      <c r="K40" s="77"/>
      <c r="L40" s="77"/>
      <c r="M40" s="77">
        <v>2</v>
      </c>
      <c r="N40" s="77"/>
      <c r="O40" s="77"/>
      <c r="P40" s="77"/>
      <c r="Q40" s="77"/>
      <c r="R40" s="77"/>
      <c r="S40" s="77"/>
      <c r="T40" s="77">
        <v>52</v>
      </c>
      <c r="U40" s="77"/>
      <c r="V40" s="45"/>
      <c r="W40" s="45"/>
    </row>
    <row r="41" spans="1:23" s="8" customFormat="1" ht="15">
      <c r="A41" s="16" t="s">
        <v>19</v>
      </c>
      <c r="B41" s="16" t="s">
        <v>13</v>
      </c>
      <c r="C41" s="79"/>
      <c r="D41" s="80" t="s">
        <v>51</v>
      </c>
      <c r="E41" s="80"/>
      <c r="F41" s="77">
        <f t="shared" si="2"/>
        <v>54</v>
      </c>
      <c r="G41" s="77"/>
      <c r="H41" s="77">
        <f>I41+J41+K41+L41+M41</f>
        <v>54</v>
      </c>
      <c r="I41" s="77"/>
      <c r="J41" s="77">
        <v>52</v>
      </c>
      <c r="K41" s="77"/>
      <c r="L41" s="77"/>
      <c r="M41" s="77">
        <v>2</v>
      </c>
      <c r="N41" s="77"/>
      <c r="O41" s="77"/>
      <c r="P41" s="77">
        <v>30</v>
      </c>
      <c r="Q41" s="77">
        <v>24</v>
      </c>
      <c r="R41" s="77"/>
      <c r="S41" s="77"/>
      <c r="T41" s="77"/>
      <c r="U41" s="77"/>
      <c r="V41" s="45"/>
      <c r="W41" s="45"/>
    </row>
    <row r="42" spans="1:23" s="8" customFormat="1" ht="15">
      <c r="A42" s="16" t="s">
        <v>21</v>
      </c>
      <c r="B42" s="16" t="s">
        <v>15</v>
      </c>
      <c r="C42" s="79"/>
      <c r="D42" s="80" t="s">
        <v>52</v>
      </c>
      <c r="E42" s="80"/>
      <c r="F42" s="77">
        <f t="shared" si="2"/>
        <v>88</v>
      </c>
      <c r="G42" s="77">
        <v>2</v>
      </c>
      <c r="H42" s="77">
        <f aca="true" t="shared" si="3" ref="H42:H50">I42+J42+K42+L42+M42</f>
        <v>86</v>
      </c>
      <c r="I42" s="77">
        <v>36</v>
      </c>
      <c r="J42" s="77">
        <v>48</v>
      </c>
      <c r="K42" s="77"/>
      <c r="L42" s="77"/>
      <c r="M42" s="77">
        <v>2</v>
      </c>
      <c r="N42" s="77"/>
      <c r="O42" s="77"/>
      <c r="P42" s="77"/>
      <c r="Q42" s="77"/>
      <c r="R42" s="77">
        <v>86</v>
      </c>
      <c r="S42" s="77"/>
      <c r="T42" s="77"/>
      <c r="U42" s="77"/>
      <c r="V42" s="45"/>
      <c r="W42" s="45"/>
    </row>
    <row r="43" spans="1:23" s="8" customFormat="1" ht="15">
      <c r="A43" s="16" t="s">
        <v>23</v>
      </c>
      <c r="B43" s="16" t="s">
        <v>17</v>
      </c>
      <c r="C43" s="79"/>
      <c r="D43" s="80" t="s">
        <v>51</v>
      </c>
      <c r="E43" s="80"/>
      <c r="F43" s="77">
        <f t="shared" si="2"/>
        <v>72</v>
      </c>
      <c r="G43" s="77"/>
      <c r="H43" s="77">
        <f t="shared" si="3"/>
        <v>72</v>
      </c>
      <c r="I43" s="77">
        <v>30</v>
      </c>
      <c r="J43" s="77">
        <v>40</v>
      </c>
      <c r="K43" s="77"/>
      <c r="L43" s="77"/>
      <c r="M43" s="77">
        <v>2</v>
      </c>
      <c r="N43" s="77"/>
      <c r="O43" s="77"/>
      <c r="P43" s="77"/>
      <c r="Q43" s="77">
        <v>72</v>
      </c>
      <c r="R43" s="77"/>
      <c r="S43" s="77"/>
      <c r="T43" s="77"/>
      <c r="U43" s="77"/>
      <c r="V43" s="45"/>
      <c r="W43" s="45"/>
    </row>
    <row r="44" spans="1:23" s="8" customFormat="1" ht="30">
      <c r="A44" s="16" t="s">
        <v>24</v>
      </c>
      <c r="B44" s="16" t="s">
        <v>109</v>
      </c>
      <c r="C44" s="79"/>
      <c r="D44" s="80" t="s">
        <v>62</v>
      </c>
      <c r="E44" s="80"/>
      <c r="F44" s="77">
        <f t="shared" si="2"/>
        <v>62</v>
      </c>
      <c r="G44" s="77"/>
      <c r="H44" s="77">
        <f t="shared" si="3"/>
        <v>62</v>
      </c>
      <c r="I44" s="77">
        <v>28</v>
      </c>
      <c r="J44" s="77">
        <v>32</v>
      </c>
      <c r="K44" s="77"/>
      <c r="L44" s="77"/>
      <c r="M44" s="77">
        <v>2</v>
      </c>
      <c r="N44" s="77"/>
      <c r="O44" s="77"/>
      <c r="P44" s="77"/>
      <c r="Q44" s="77"/>
      <c r="R44" s="77"/>
      <c r="S44" s="77">
        <v>62</v>
      </c>
      <c r="T44" s="77"/>
      <c r="U44" s="77"/>
      <c r="V44" s="45"/>
      <c r="W44" s="45"/>
    </row>
    <row r="45" spans="1:23" s="8" customFormat="1" ht="30">
      <c r="A45" s="16" t="s">
        <v>26</v>
      </c>
      <c r="B45" s="16" t="s">
        <v>20</v>
      </c>
      <c r="C45" s="79"/>
      <c r="D45" s="80" t="s">
        <v>63</v>
      </c>
      <c r="E45" s="80"/>
      <c r="F45" s="77">
        <f t="shared" si="2"/>
        <v>32</v>
      </c>
      <c r="G45" s="77">
        <v>2</v>
      </c>
      <c r="H45" s="77">
        <f>I45+J45+K45+L45+M45</f>
        <v>30</v>
      </c>
      <c r="I45" s="77">
        <v>18</v>
      </c>
      <c r="J45" s="77">
        <v>10</v>
      </c>
      <c r="K45" s="77"/>
      <c r="L45" s="77"/>
      <c r="M45" s="77">
        <v>2</v>
      </c>
      <c r="N45" s="77"/>
      <c r="O45" s="77"/>
      <c r="P45" s="77"/>
      <c r="Q45" s="77"/>
      <c r="R45" s="77"/>
      <c r="S45" s="77"/>
      <c r="T45" s="77">
        <v>30</v>
      </c>
      <c r="U45" s="77"/>
      <c r="V45" s="45"/>
      <c r="W45" s="45"/>
    </row>
    <row r="46" spans="1:23" s="8" customFormat="1" ht="45">
      <c r="A46" s="16" t="s">
        <v>115</v>
      </c>
      <c r="B46" s="16" t="s">
        <v>25</v>
      </c>
      <c r="C46" s="79"/>
      <c r="D46" s="80" t="s">
        <v>63</v>
      </c>
      <c r="E46" s="80"/>
      <c r="F46" s="77">
        <f t="shared" si="2"/>
        <v>34</v>
      </c>
      <c r="G46" s="77">
        <v>4</v>
      </c>
      <c r="H46" s="77">
        <f t="shared" si="3"/>
        <v>30</v>
      </c>
      <c r="I46" s="77">
        <v>20</v>
      </c>
      <c r="J46" s="77">
        <v>8</v>
      </c>
      <c r="K46" s="77"/>
      <c r="L46" s="77"/>
      <c r="M46" s="77">
        <v>2</v>
      </c>
      <c r="N46" s="77"/>
      <c r="O46" s="77"/>
      <c r="P46" s="77"/>
      <c r="Q46" s="77"/>
      <c r="R46" s="77"/>
      <c r="S46" s="77"/>
      <c r="T46" s="77">
        <v>30</v>
      </c>
      <c r="U46" s="77"/>
      <c r="V46" s="45"/>
      <c r="W46" s="45"/>
    </row>
    <row r="47" spans="1:23" s="8" customFormat="1" ht="45">
      <c r="A47" s="16" t="s">
        <v>27</v>
      </c>
      <c r="B47" s="16" t="s">
        <v>93</v>
      </c>
      <c r="C47" s="79"/>
      <c r="D47" s="80" t="s">
        <v>62</v>
      </c>
      <c r="E47" s="80"/>
      <c r="F47" s="77">
        <f t="shared" si="2"/>
        <v>62</v>
      </c>
      <c r="G47" s="77">
        <v>2</v>
      </c>
      <c r="H47" s="77">
        <f t="shared" si="3"/>
        <v>60</v>
      </c>
      <c r="I47" s="77">
        <v>30</v>
      </c>
      <c r="J47" s="77">
        <v>28</v>
      </c>
      <c r="K47" s="77"/>
      <c r="L47" s="77"/>
      <c r="M47" s="77">
        <v>2</v>
      </c>
      <c r="N47" s="77"/>
      <c r="O47" s="77"/>
      <c r="P47" s="77"/>
      <c r="Q47" s="77"/>
      <c r="R47" s="77"/>
      <c r="S47" s="77">
        <v>60</v>
      </c>
      <c r="T47" s="77"/>
      <c r="U47" s="77"/>
      <c r="V47" s="45"/>
      <c r="W47" s="45"/>
    </row>
    <row r="48" spans="1:23" s="17" customFormat="1" ht="15">
      <c r="A48" s="14"/>
      <c r="B48" s="14"/>
      <c r="C48" s="83"/>
      <c r="D48" s="75"/>
      <c r="E48" s="75"/>
      <c r="F48" s="76"/>
      <c r="G48" s="76"/>
      <c r="H48" s="77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46"/>
      <c r="W48" s="46"/>
    </row>
    <row r="49" spans="1:23" s="17" customFormat="1" ht="15">
      <c r="A49" s="16" t="s">
        <v>28</v>
      </c>
      <c r="B49" s="16" t="s">
        <v>22</v>
      </c>
      <c r="C49" s="83"/>
      <c r="D49" s="84" t="s">
        <v>63</v>
      </c>
      <c r="E49" s="84"/>
      <c r="F49" s="85">
        <f>P49+Q49+R49+S49+T49+U49+V49+W49+G49+N49+O49</f>
        <v>34</v>
      </c>
      <c r="G49" s="85">
        <v>4</v>
      </c>
      <c r="H49" s="85">
        <f t="shared" si="3"/>
        <v>30</v>
      </c>
      <c r="I49" s="85">
        <v>18</v>
      </c>
      <c r="J49" s="85">
        <v>10</v>
      </c>
      <c r="K49" s="85"/>
      <c r="L49" s="85"/>
      <c r="M49" s="85">
        <v>2</v>
      </c>
      <c r="N49" s="85"/>
      <c r="O49" s="85"/>
      <c r="P49" s="85"/>
      <c r="Q49" s="85"/>
      <c r="R49" s="85"/>
      <c r="S49" s="85"/>
      <c r="T49" s="85">
        <v>30</v>
      </c>
      <c r="U49" s="76"/>
      <c r="V49" s="46"/>
      <c r="W49" s="46"/>
    </row>
    <row r="50" spans="1:23" s="17" customFormat="1" ht="15">
      <c r="A50" s="16" t="s">
        <v>49</v>
      </c>
      <c r="B50" s="16" t="s">
        <v>116</v>
      </c>
      <c r="C50" s="83"/>
      <c r="D50" s="84" t="s">
        <v>62</v>
      </c>
      <c r="E50" s="84"/>
      <c r="F50" s="85">
        <f>P50+Q50+R50+S50+T50+U50+V50+W50+G50+N50+O50</f>
        <v>32</v>
      </c>
      <c r="G50" s="85"/>
      <c r="H50" s="85">
        <f t="shared" si="3"/>
        <v>32</v>
      </c>
      <c r="I50" s="85">
        <v>16</v>
      </c>
      <c r="J50" s="85">
        <v>14</v>
      </c>
      <c r="K50" s="85"/>
      <c r="L50" s="85"/>
      <c r="M50" s="85">
        <v>2</v>
      </c>
      <c r="N50" s="85"/>
      <c r="O50" s="86"/>
      <c r="P50" s="85"/>
      <c r="Q50" s="85"/>
      <c r="R50" s="85"/>
      <c r="S50" s="85">
        <v>32</v>
      </c>
      <c r="T50" s="85"/>
      <c r="U50" s="76"/>
      <c r="V50" s="46"/>
      <c r="W50" s="46"/>
    </row>
    <row r="51" spans="1:23" s="34" customFormat="1" ht="28.5">
      <c r="A51" s="41" t="s">
        <v>152</v>
      </c>
      <c r="B51" s="41" t="s">
        <v>146</v>
      </c>
      <c r="C51" s="74"/>
      <c r="D51" s="75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46"/>
      <c r="W51" s="46"/>
    </row>
    <row r="52" spans="1:23" s="35" customFormat="1" ht="15">
      <c r="A52" s="59"/>
      <c r="B52" s="41" t="s">
        <v>150</v>
      </c>
      <c r="C52" s="74"/>
      <c r="D52" s="75"/>
      <c r="E52" s="75"/>
      <c r="F52" s="77"/>
      <c r="G52" s="76"/>
      <c r="H52" s="76">
        <f>P52+Q52+R52+S52+T52+U52</f>
        <v>0</v>
      </c>
      <c r="I52" s="76"/>
      <c r="J52" s="76"/>
      <c r="K52" s="76"/>
      <c r="L52" s="76"/>
      <c r="M52" s="76"/>
      <c r="N52" s="76">
        <f>N48+N39+N35</f>
        <v>0</v>
      </c>
      <c r="O52" s="76"/>
      <c r="P52" s="76"/>
      <c r="Q52" s="76"/>
      <c r="R52" s="76"/>
      <c r="S52" s="76"/>
      <c r="T52" s="76"/>
      <c r="U52" s="76"/>
      <c r="V52" s="45"/>
      <c r="W52" s="45"/>
    </row>
    <row r="53" spans="1:23" s="35" customFormat="1" ht="15">
      <c r="A53" s="59"/>
      <c r="B53" s="41" t="s">
        <v>151</v>
      </c>
      <c r="C53" s="74"/>
      <c r="D53" s="75"/>
      <c r="E53" s="75"/>
      <c r="F53" s="77"/>
      <c r="G53" s="76"/>
      <c r="H53" s="76">
        <f>P53+Q53+R53+S53+T53+U53</f>
        <v>0</v>
      </c>
      <c r="I53" s="76"/>
      <c r="J53" s="76"/>
      <c r="K53" s="76"/>
      <c r="L53" s="76"/>
      <c r="M53" s="76"/>
      <c r="N53" s="76"/>
      <c r="O53" s="76">
        <f>O48+O39+O35</f>
        <v>6</v>
      </c>
      <c r="P53" s="76"/>
      <c r="Q53" s="76"/>
      <c r="R53" s="76"/>
      <c r="S53" s="76"/>
      <c r="T53" s="76"/>
      <c r="U53" s="76"/>
      <c r="V53" s="45"/>
      <c r="W53" s="45"/>
    </row>
    <row r="54" spans="1:23" s="25" customFormat="1" ht="15">
      <c r="A54" s="61" t="s">
        <v>30</v>
      </c>
      <c r="B54" s="61" t="s">
        <v>148</v>
      </c>
      <c r="C54" s="74"/>
      <c r="D54" s="78"/>
      <c r="E54" s="78" t="s">
        <v>53</v>
      </c>
      <c r="F54" s="68">
        <f>F55+F63+F73</f>
        <v>1740</v>
      </c>
      <c r="G54" s="68">
        <f aca="true" t="shared" si="4" ref="G54:N54">G55+G63+G73</f>
        <v>28</v>
      </c>
      <c r="H54" s="68">
        <f>H55+H63+H73+H80+H81</f>
        <v>1712</v>
      </c>
      <c r="I54" s="68">
        <f t="shared" si="4"/>
        <v>318</v>
      </c>
      <c r="J54" s="68">
        <f t="shared" si="4"/>
        <v>402</v>
      </c>
      <c r="K54" s="68">
        <f t="shared" si="4"/>
        <v>40</v>
      </c>
      <c r="L54" s="68">
        <f>L55+L63+L73</f>
        <v>888</v>
      </c>
      <c r="M54" s="68">
        <f t="shared" si="4"/>
        <v>16</v>
      </c>
      <c r="N54" s="68">
        <f t="shared" si="4"/>
        <v>12</v>
      </c>
      <c r="O54" s="68">
        <f>O55+O63+O73</f>
        <v>48</v>
      </c>
      <c r="P54" s="68"/>
      <c r="Q54" s="68"/>
      <c r="R54" s="68"/>
      <c r="S54" s="68"/>
      <c r="T54" s="68"/>
      <c r="U54" s="68"/>
      <c r="V54" s="44"/>
      <c r="W54" s="44">
        <f>SUM(W63,W69,W73,)</f>
        <v>0</v>
      </c>
    </row>
    <row r="55" spans="1:23" s="29" customFormat="1" ht="51" customHeight="1">
      <c r="A55" s="31" t="s">
        <v>31</v>
      </c>
      <c r="B55" s="28" t="s">
        <v>117</v>
      </c>
      <c r="C55" s="87"/>
      <c r="D55" s="88"/>
      <c r="E55" s="88"/>
      <c r="F55" s="89">
        <f>F56+F57+F58+F59+F60+F61+F62</f>
        <v>968</v>
      </c>
      <c r="G55" s="89">
        <f aca="true" t="shared" si="5" ref="G55:N55">G56+G57+G58+G59+G60+G61+G62</f>
        <v>12</v>
      </c>
      <c r="H55" s="89">
        <f>H56+H57+H58+H59+H60+H61+H62</f>
        <v>932</v>
      </c>
      <c r="I55" s="89">
        <f t="shared" si="5"/>
        <v>164</v>
      </c>
      <c r="J55" s="89">
        <f t="shared" si="5"/>
        <v>276</v>
      </c>
      <c r="K55" s="89">
        <f t="shared" si="5"/>
        <v>20</v>
      </c>
      <c r="L55" s="89">
        <f>L56+L57+L58+L59+L60+L61+L62</f>
        <v>464</v>
      </c>
      <c r="M55" s="89">
        <f t="shared" si="5"/>
        <v>8</v>
      </c>
      <c r="N55" s="89">
        <f t="shared" si="5"/>
        <v>6</v>
      </c>
      <c r="O55" s="89">
        <f>O56+O57+O58+O59+O60+O61+O62</f>
        <v>18</v>
      </c>
      <c r="P55" s="90"/>
      <c r="Q55" s="90"/>
      <c r="R55" s="90"/>
      <c r="S55" s="90"/>
      <c r="T55" s="90"/>
      <c r="U55" s="90"/>
      <c r="V55" s="47"/>
      <c r="W55" s="47"/>
    </row>
    <row r="56" spans="1:23" s="36" customFormat="1" ht="78" customHeight="1">
      <c r="A56" s="59" t="s">
        <v>32</v>
      </c>
      <c r="B56" s="60" t="s">
        <v>118</v>
      </c>
      <c r="C56" s="81" t="s">
        <v>52</v>
      </c>
      <c r="D56" s="80"/>
      <c r="E56" s="80"/>
      <c r="F56" s="77">
        <f aca="true" t="shared" si="6" ref="F56:F62">P56+Q56+R56+S56+T56+U56+V56+W56+G56+N56+O56</f>
        <v>96</v>
      </c>
      <c r="G56" s="77">
        <v>2</v>
      </c>
      <c r="H56" s="77">
        <f>I56+J56+K56+L56+M56</f>
        <v>86</v>
      </c>
      <c r="I56" s="77">
        <v>30</v>
      </c>
      <c r="J56" s="77">
        <v>56</v>
      </c>
      <c r="K56" s="77"/>
      <c r="L56" s="77"/>
      <c r="M56" s="77"/>
      <c r="N56" s="77">
        <v>2</v>
      </c>
      <c r="O56" s="77">
        <v>6</v>
      </c>
      <c r="P56" s="77"/>
      <c r="Q56" s="77"/>
      <c r="R56" s="77">
        <f>I56+J56</f>
        <v>86</v>
      </c>
      <c r="S56" s="77"/>
      <c r="T56" s="77"/>
      <c r="U56" s="77"/>
      <c r="V56" s="45"/>
      <c r="W56" s="45"/>
    </row>
    <row r="57" spans="1:23" s="8" customFormat="1" ht="66" customHeight="1">
      <c r="A57" s="16" t="s">
        <v>33</v>
      </c>
      <c r="B57" s="16" t="s">
        <v>119</v>
      </c>
      <c r="C57" s="81" t="s">
        <v>52</v>
      </c>
      <c r="D57" s="80"/>
      <c r="E57" s="80"/>
      <c r="F57" s="77">
        <f t="shared" si="6"/>
        <v>110</v>
      </c>
      <c r="G57" s="77"/>
      <c r="H57" s="77">
        <f aca="true" t="shared" si="7" ref="H57:H68">I57+J57+K57+L57+M57</f>
        <v>102</v>
      </c>
      <c r="I57" s="77">
        <v>30</v>
      </c>
      <c r="J57" s="77">
        <v>72</v>
      </c>
      <c r="K57" s="77"/>
      <c r="L57" s="77"/>
      <c r="M57" s="77"/>
      <c r="N57" s="77">
        <v>2</v>
      </c>
      <c r="O57" s="77">
        <v>6</v>
      </c>
      <c r="P57" s="77"/>
      <c r="Q57" s="77"/>
      <c r="R57" s="77">
        <f>I57+J57+K57+L57+M57</f>
        <v>102</v>
      </c>
      <c r="S57" s="77"/>
      <c r="T57" s="77"/>
      <c r="U57" s="77"/>
      <c r="V57" s="45"/>
      <c r="W57" s="45"/>
    </row>
    <row r="58" spans="1:23" s="8" customFormat="1" ht="66" customHeight="1">
      <c r="A58" s="16" t="s">
        <v>120</v>
      </c>
      <c r="B58" s="16" t="s">
        <v>121</v>
      </c>
      <c r="C58" s="81"/>
      <c r="D58" s="80" t="s">
        <v>62</v>
      </c>
      <c r="E58" s="80"/>
      <c r="F58" s="77">
        <f t="shared" si="6"/>
        <v>66</v>
      </c>
      <c r="G58" s="77">
        <v>2</v>
      </c>
      <c r="H58" s="77">
        <f t="shared" si="7"/>
        <v>64</v>
      </c>
      <c r="I58" s="77">
        <v>18</v>
      </c>
      <c r="J58" s="77">
        <v>44</v>
      </c>
      <c r="K58" s="77"/>
      <c r="L58" s="77"/>
      <c r="M58" s="77">
        <v>2</v>
      </c>
      <c r="N58" s="77"/>
      <c r="O58" s="77"/>
      <c r="P58" s="77"/>
      <c r="Q58" s="77"/>
      <c r="R58" s="77"/>
      <c r="S58" s="77">
        <v>64</v>
      </c>
      <c r="T58" s="77"/>
      <c r="U58" s="77"/>
      <c r="V58" s="45"/>
      <c r="W58" s="45"/>
    </row>
    <row r="59" spans="1:23" s="8" customFormat="1" ht="66" customHeight="1">
      <c r="A59" s="16" t="s">
        <v>122</v>
      </c>
      <c r="B59" s="16" t="s">
        <v>123</v>
      </c>
      <c r="C59" s="81" t="s">
        <v>62</v>
      </c>
      <c r="D59" s="80"/>
      <c r="E59" s="80"/>
      <c r="F59" s="77">
        <f t="shared" si="6"/>
        <v>164</v>
      </c>
      <c r="G59" s="77">
        <v>8</v>
      </c>
      <c r="H59" s="77">
        <f t="shared" si="7"/>
        <v>148</v>
      </c>
      <c r="I59" s="77">
        <v>54</v>
      </c>
      <c r="J59" s="77">
        <v>74</v>
      </c>
      <c r="K59" s="77">
        <v>20</v>
      </c>
      <c r="L59" s="77"/>
      <c r="M59" s="77"/>
      <c r="N59" s="77">
        <v>2</v>
      </c>
      <c r="O59" s="77">
        <v>6</v>
      </c>
      <c r="P59" s="77"/>
      <c r="Q59" s="77"/>
      <c r="R59" s="77"/>
      <c r="S59" s="77">
        <f>I59+J59+K59+L59+M59</f>
        <v>148</v>
      </c>
      <c r="T59" s="77"/>
      <c r="U59" s="77"/>
      <c r="V59" s="45"/>
      <c r="W59" s="45"/>
    </row>
    <row r="60" spans="1:23" s="8" customFormat="1" ht="66" customHeight="1">
      <c r="A60" s="16" t="s">
        <v>124</v>
      </c>
      <c r="B60" s="16" t="s">
        <v>125</v>
      </c>
      <c r="C60" s="81"/>
      <c r="D60" s="80" t="s">
        <v>62</v>
      </c>
      <c r="E60" s="80"/>
      <c r="F60" s="77">
        <f t="shared" si="6"/>
        <v>64</v>
      </c>
      <c r="G60" s="77"/>
      <c r="H60" s="77">
        <f t="shared" si="7"/>
        <v>64</v>
      </c>
      <c r="I60" s="77">
        <v>32</v>
      </c>
      <c r="J60" s="77">
        <v>30</v>
      </c>
      <c r="K60" s="77"/>
      <c r="L60" s="77"/>
      <c r="M60" s="77">
        <v>2</v>
      </c>
      <c r="N60" s="77"/>
      <c r="O60" s="77"/>
      <c r="P60" s="77"/>
      <c r="Q60" s="77"/>
      <c r="R60" s="77"/>
      <c r="S60" s="77">
        <v>64</v>
      </c>
      <c r="T60" s="77"/>
      <c r="U60" s="77"/>
      <c r="V60" s="45"/>
      <c r="W60" s="45"/>
    </row>
    <row r="61" spans="1:23" s="8" customFormat="1" ht="45">
      <c r="A61" s="16" t="s">
        <v>40</v>
      </c>
      <c r="B61" s="16" t="s">
        <v>126</v>
      </c>
      <c r="C61" s="81"/>
      <c r="D61" s="80"/>
      <c r="E61" s="80"/>
      <c r="F61" s="77">
        <f t="shared" si="6"/>
        <v>324</v>
      </c>
      <c r="G61" s="77"/>
      <c r="H61" s="77">
        <f t="shared" si="7"/>
        <v>324</v>
      </c>
      <c r="I61" s="77"/>
      <c r="J61" s="77"/>
      <c r="K61" s="77"/>
      <c r="L61" s="77">
        <v>322</v>
      </c>
      <c r="M61" s="77">
        <v>2</v>
      </c>
      <c r="N61" s="77"/>
      <c r="O61" s="77"/>
      <c r="P61" s="77"/>
      <c r="Q61" s="77"/>
      <c r="R61" s="77"/>
      <c r="S61" s="77">
        <f>I61+J61+K61+L61+M61</f>
        <v>324</v>
      </c>
      <c r="T61" s="77"/>
      <c r="U61" s="77"/>
      <c r="V61" s="45"/>
      <c r="W61" s="45"/>
    </row>
    <row r="62" spans="1:23" s="8" customFormat="1" ht="45">
      <c r="A62" s="16" t="s">
        <v>41</v>
      </c>
      <c r="B62" s="16" t="s">
        <v>126</v>
      </c>
      <c r="C62" s="81"/>
      <c r="D62" s="80" t="s">
        <v>62</v>
      </c>
      <c r="E62" s="80"/>
      <c r="F62" s="77">
        <f t="shared" si="6"/>
        <v>144</v>
      </c>
      <c r="G62" s="77"/>
      <c r="H62" s="77">
        <f t="shared" si="7"/>
        <v>144</v>
      </c>
      <c r="I62" s="77"/>
      <c r="J62" s="77"/>
      <c r="K62" s="77"/>
      <c r="L62" s="77">
        <v>142</v>
      </c>
      <c r="M62" s="77">
        <v>2</v>
      </c>
      <c r="N62" s="77"/>
      <c r="O62" s="77"/>
      <c r="P62" s="77"/>
      <c r="Q62" s="77"/>
      <c r="R62" s="77"/>
      <c r="S62" s="77">
        <f>I62+J62+K62+L62+M62</f>
        <v>144</v>
      </c>
      <c r="T62" s="77"/>
      <c r="U62" s="77"/>
      <c r="V62" s="45"/>
      <c r="W62" s="45"/>
    </row>
    <row r="63" spans="1:23" s="29" customFormat="1" ht="47.25">
      <c r="A63" s="30" t="s">
        <v>34</v>
      </c>
      <c r="B63" s="30" t="s">
        <v>127</v>
      </c>
      <c r="C63" s="91"/>
      <c r="D63" s="88"/>
      <c r="E63" s="88"/>
      <c r="F63" s="90">
        <f>F64+F65+F67+F68</f>
        <v>410</v>
      </c>
      <c r="G63" s="90">
        <f>G64+G65+G67+G68</f>
        <v>8</v>
      </c>
      <c r="H63" s="90">
        <f aca="true" t="shared" si="8" ref="H63:N63">H64+H65+H67+H68</f>
        <v>386</v>
      </c>
      <c r="I63" s="90">
        <f t="shared" si="8"/>
        <v>86</v>
      </c>
      <c r="J63" s="90">
        <f t="shared" si="8"/>
        <v>64</v>
      </c>
      <c r="K63" s="90">
        <f t="shared" si="8"/>
        <v>20</v>
      </c>
      <c r="L63" s="90">
        <f t="shared" si="8"/>
        <v>212</v>
      </c>
      <c r="M63" s="90">
        <f t="shared" si="8"/>
        <v>4</v>
      </c>
      <c r="N63" s="90">
        <f t="shared" si="8"/>
        <v>4</v>
      </c>
      <c r="O63" s="90">
        <f>O64+O65+O67+O68</f>
        <v>12</v>
      </c>
      <c r="P63" s="90"/>
      <c r="Q63" s="90"/>
      <c r="R63" s="90"/>
      <c r="S63" s="90"/>
      <c r="T63" s="90"/>
      <c r="U63" s="90"/>
      <c r="V63" s="47"/>
      <c r="W63" s="47"/>
    </row>
    <row r="64" spans="1:23" s="8" customFormat="1" ht="60">
      <c r="A64" s="16" t="s">
        <v>35</v>
      </c>
      <c r="B64" s="16" t="s">
        <v>110</v>
      </c>
      <c r="C64" s="81" t="s">
        <v>62</v>
      </c>
      <c r="D64" s="80"/>
      <c r="E64" s="80"/>
      <c r="F64" s="77">
        <f>P64+Q64+R64+S64+T64+U64+V64+W64+G64+N64+O64</f>
        <v>92</v>
      </c>
      <c r="G64" s="77">
        <v>4</v>
      </c>
      <c r="H64" s="77">
        <f>I64+J64+K64+L64+M64</f>
        <v>80</v>
      </c>
      <c r="I64" s="77">
        <v>50</v>
      </c>
      <c r="J64" s="77">
        <v>30</v>
      </c>
      <c r="K64" s="77"/>
      <c r="L64" s="77"/>
      <c r="M64" s="77"/>
      <c r="N64" s="77">
        <v>2</v>
      </c>
      <c r="O64" s="77">
        <v>6</v>
      </c>
      <c r="P64" s="77"/>
      <c r="Q64" s="77"/>
      <c r="R64" s="77"/>
      <c r="S64" s="77"/>
      <c r="T64" s="77">
        <f>I64+J64</f>
        <v>80</v>
      </c>
      <c r="U64" s="77"/>
      <c r="V64" s="45"/>
      <c r="W64" s="45"/>
    </row>
    <row r="65" spans="1:23" s="8" customFormat="1" ht="30">
      <c r="A65" s="16" t="s">
        <v>36</v>
      </c>
      <c r="B65" s="16" t="s">
        <v>39</v>
      </c>
      <c r="C65" s="81" t="s">
        <v>62</v>
      </c>
      <c r="D65" s="80"/>
      <c r="E65" s="80"/>
      <c r="F65" s="77">
        <f>P65+Q65+R65+S65+T65+U65+V65+W65+G65+N65+O65</f>
        <v>102</v>
      </c>
      <c r="G65" s="77">
        <v>4</v>
      </c>
      <c r="H65" s="77">
        <f>I65+J65+K65+L65+M65</f>
        <v>90</v>
      </c>
      <c r="I65" s="77">
        <v>36</v>
      </c>
      <c r="J65" s="77">
        <v>34</v>
      </c>
      <c r="K65" s="77">
        <v>20</v>
      </c>
      <c r="L65" s="77"/>
      <c r="M65" s="77"/>
      <c r="N65" s="77">
        <v>2</v>
      </c>
      <c r="O65" s="77">
        <v>6</v>
      </c>
      <c r="P65" s="77"/>
      <c r="Q65" s="77"/>
      <c r="R65" s="77"/>
      <c r="S65" s="77"/>
      <c r="T65" s="77">
        <v>90</v>
      </c>
      <c r="U65" s="77"/>
      <c r="V65" s="45"/>
      <c r="W65" s="45"/>
    </row>
    <row r="66" spans="1:23" s="8" customFormat="1" ht="15" hidden="1">
      <c r="A66" s="16"/>
      <c r="B66" s="16"/>
      <c r="C66" s="92"/>
      <c r="D66" s="80"/>
      <c r="E66" s="80"/>
      <c r="F66" s="77">
        <f>P66+Q66+R66+S66+T66+U66+V66+W66+G66+N66+O66</f>
        <v>0</v>
      </c>
      <c r="G66" s="77"/>
      <c r="H66" s="77">
        <f t="shared" si="7"/>
        <v>0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45"/>
      <c r="W66" s="45"/>
    </row>
    <row r="67" spans="1:23" s="8" customFormat="1" ht="45">
      <c r="A67" s="16" t="s">
        <v>43</v>
      </c>
      <c r="B67" s="16" t="s">
        <v>127</v>
      </c>
      <c r="C67" s="81"/>
      <c r="D67" s="93"/>
      <c r="E67" s="80"/>
      <c r="F67" s="77">
        <f>P67+Q67+R67+S67+T67+U67+V67+W67+G67+N67+O67</f>
        <v>144</v>
      </c>
      <c r="G67" s="77"/>
      <c r="H67" s="77">
        <f>I67+J67+K67+L67+M67</f>
        <v>144</v>
      </c>
      <c r="I67" s="77"/>
      <c r="J67" s="77"/>
      <c r="K67" s="77"/>
      <c r="L67" s="77">
        <v>142</v>
      </c>
      <c r="M67" s="77">
        <v>2</v>
      </c>
      <c r="N67" s="77"/>
      <c r="O67" s="77"/>
      <c r="P67" s="77"/>
      <c r="Q67" s="77"/>
      <c r="R67" s="77"/>
      <c r="S67" s="77"/>
      <c r="T67" s="77">
        <v>144</v>
      </c>
      <c r="U67" s="77"/>
      <c r="V67" s="45"/>
      <c r="W67" s="45"/>
    </row>
    <row r="68" spans="1:23" s="8" customFormat="1" ht="39" customHeight="1">
      <c r="A68" s="16" t="s">
        <v>44</v>
      </c>
      <c r="B68" s="16" t="s">
        <v>127</v>
      </c>
      <c r="C68" s="81"/>
      <c r="D68" s="93"/>
      <c r="E68" s="80"/>
      <c r="F68" s="77">
        <f>P68+Q68+R68+S68+T68+U68+V68+W68+G68+N68+O68</f>
        <v>72</v>
      </c>
      <c r="G68" s="77"/>
      <c r="H68" s="77">
        <f t="shared" si="7"/>
        <v>72</v>
      </c>
      <c r="I68" s="77"/>
      <c r="J68" s="77"/>
      <c r="K68" s="77"/>
      <c r="L68" s="77">
        <v>70</v>
      </c>
      <c r="M68" s="77">
        <v>2</v>
      </c>
      <c r="N68" s="77"/>
      <c r="O68" s="77"/>
      <c r="P68" s="77"/>
      <c r="Q68" s="77"/>
      <c r="R68" s="77"/>
      <c r="S68" s="77"/>
      <c r="T68" s="77">
        <v>72</v>
      </c>
      <c r="U68" s="77"/>
      <c r="V68" s="45"/>
      <c r="W68" s="45"/>
    </row>
    <row r="69" spans="1:23" s="8" customFormat="1" ht="108" customHeight="1" hidden="1">
      <c r="A69" s="18"/>
      <c r="B69" s="11"/>
      <c r="C69" s="81"/>
      <c r="D69" s="78"/>
      <c r="E69" s="7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48"/>
      <c r="W69" s="48"/>
    </row>
    <row r="70" spans="1:23" s="8" customFormat="1" ht="15" hidden="1">
      <c r="A70" s="16"/>
      <c r="B70" s="16"/>
      <c r="C70" s="81"/>
      <c r="D70" s="80"/>
      <c r="E70" s="80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45"/>
      <c r="W70" s="45"/>
    </row>
    <row r="71" spans="1:23" s="8" customFormat="1" ht="15" hidden="1">
      <c r="A71" s="16"/>
      <c r="B71" s="16"/>
      <c r="C71" s="81"/>
      <c r="D71" s="134"/>
      <c r="E71" s="80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45"/>
      <c r="W71" s="45"/>
    </row>
    <row r="72" spans="1:23" s="8" customFormat="1" ht="15" hidden="1">
      <c r="A72" s="16"/>
      <c r="B72" s="16"/>
      <c r="C72" s="81"/>
      <c r="D72" s="135"/>
      <c r="E72" s="80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45"/>
      <c r="W72" s="45"/>
    </row>
    <row r="73" spans="1:24" s="29" customFormat="1" ht="78.75">
      <c r="A73" s="28" t="s">
        <v>37</v>
      </c>
      <c r="B73" s="30" t="s">
        <v>128</v>
      </c>
      <c r="C73" s="91"/>
      <c r="D73" s="94"/>
      <c r="E73" s="94"/>
      <c r="F73" s="90">
        <f aca="true" t="shared" si="9" ref="F73:N73">SUM(F74:F77)</f>
        <v>362</v>
      </c>
      <c r="G73" s="90">
        <f t="shared" si="9"/>
        <v>8</v>
      </c>
      <c r="H73" s="90">
        <f t="shared" si="9"/>
        <v>346</v>
      </c>
      <c r="I73" s="90">
        <f t="shared" si="9"/>
        <v>68</v>
      </c>
      <c r="J73" s="90">
        <f t="shared" si="9"/>
        <v>62</v>
      </c>
      <c r="K73" s="90">
        <f t="shared" si="9"/>
        <v>0</v>
      </c>
      <c r="L73" s="90">
        <f t="shared" si="9"/>
        <v>212</v>
      </c>
      <c r="M73" s="90">
        <f t="shared" si="9"/>
        <v>4</v>
      </c>
      <c r="N73" s="90">
        <f t="shared" si="9"/>
        <v>2</v>
      </c>
      <c r="O73" s="90">
        <f>SUM(O74:O78)</f>
        <v>18</v>
      </c>
      <c r="P73" s="90"/>
      <c r="Q73" s="90"/>
      <c r="R73" s="90"/>
      <c r="S73" s="90"/>
      <c r="T73" s="90"/>
      <c r="U73" s="90"/>
      <c r="V73" s="47"/>
      <c r="W73" s="47"/>
      <c r="X73" s="29">
        <f>N73+O73+N63+O63+N55+N8+O8</f>
        <v>104</v>
      </c>
    </row>
    <row r="74" spans="1:23" s="8" customFormat="1" ht="60">
      <c r="A74" s="16" t="s">
        <v>38</v>
      </c>
      <c r="B74" s="16" t="s">
        <v>111</v>
      </c>
      <c r="C74" s="81" t="s">
        <v>61</v>
      </c>
      <c r="D74" s="80"/>
      <c r="E74" s="80"/>
      <c r="F74" s="77">
        <f>P74+Q74+R74+S74+T74+U74+V74+W74+G74+N74+O74</f>
        <v>146</v>
      </c>
      <c r="G74" s="77">
        <v>8</v>
      </c>
      <c r="H74" s="77">
        <f>I74+J74+K74+L74+M74</f>
        <v>130</v>
      </c>
      <c r="I74" s="77">
        <v>68</v>
      </c>
      <c r="J74" s="77">
        <v>62</v>
      </c>
      <c r="K74" s="77"/>
      <c r="L74" s="77"/>
      <c r="M74" s="77"/>
      <c r="N74" s="77">
        <v>2</v>
      </c>
      <c r="O74" s="77">
        <v>6</v>
      </c>
      <c r="P74" s="77"/>
      <c r="Q74" s="77"/>
      <c r="R74" s="77"/>
      <c r="S74" s="77"/>
      <c r="T74" s="77"/>
      <c r="U74" s="77">
        <v>130</v>
      </c>
      <c r="V74" s="45"/>
      <c r="W74" s="45"/>
    </row>
    <row r="75" spans="1:23" s="8" customFormat="1" ht="21.75" customHeight="1" hidden="1">
      <c r="A75" s="16" t="s">
        <v>47</v>
      </c>
      <c r="B75" s="16" t="s">
        <v>42</v>
      </c>
      <c r="C75" s="81"/>
      <c r="D75" s="80"/>
      <c r="E75" s="80"/>
      <c r="F75" s="77">
        <f>P75+Q75+R75+S75+T75+U75+V75+W75+G75+N75+O75</f>
        <v>0</v>
      </c>
      <c r="G75" s="77"/>
      <c r="H75" s="77">
        <f>I75+J75+K75+L75+M75</f>
        <v>0</v>
      </c>
      <c r="I75" s="95"/>
      <c r="J75" s="95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45"/>
      <c r="W75" s="49"/>
    </row>
    <row r="76" spans="1:23" s="8" customFormat="1" ht="60">
      <c r="A76" s="16" t="s">
        <v>45</v>
      </c>
      <c r="B76" s="16" t="s">
        <v>111</v>
      </c>
      <c r="C76" s="81"/>
      <c r="D76" s="80"/>
      <c r="E76" s="80"/>
      <c r="F76" s="77">
        <f>P76+Q76+R76+S76+T76+U76+V76+W76+G76+N76+O76</f>
        <v>144</v>
      </c>
      <c r="G76" s="77"/>
      <c r="H76" s="77">
        <f>I76+J76+K76+L76+M76</f>
        <v>144</v>
      </c>
      <c r="I76" s="77"/>
      <c r="J76" s="77"/>
      <c r="K76" s="77"/>
      <c r="L76" s="77">
        <v>142</v>
      </c>
      <c r="M76" s="77">
        <v>2</v>
      </c>
      <c r="N76" s="77"/>
      <c r="O76" s="77"/>
      <c r="P76" s="77"/>
      <c r="Q76" s="77"/>
      <c r="R76" s="77"/>
      <c r="S76" s="77"/>
      <c r="T76" s="77"/>
      <c r="U76" s="77">
        <v>144</v>
      </c>
      <c r="V76" s="45"/>
      <c r="W76" s="45"/>
    </row>
    <row r="77" spans="1:23" s="8" customFormat="1" ht="60">
      <c r="A77" s="16" t="s">
        <v>46</v>
      </c>
      <c r="B77" s="16" t="s">
        <v>111</v>
      </c>
      <c r="C77" s="81"/>
      <c r="D77" s="80"/>
      <c r="E77" s="80"/>
      <c r="F77" s="77">
        <f>P77+Q77+R77+S77+T77+U77+V77+W77+G77+N77+O77</f>
        <v>72</v>
      </c>
      <c r="G77" s="77"/>
      <c r="H77" s="77">
        <f>I77+J77+K77+L77+M77</f>
        <v>72</v>
      </c>
      <c r="I77" s="77"/>
      <c r="J77" s="77"/>
      <c r="K77" s="77"/>
      <c r="L77" s="77">
        <v>70</v>
      </c>
      <c r="M77" s="77">
        <v>2</v>
      </c>
      <c r="N77" s="77"/>
      <c r="O77" s="77"/>
      <c r="P77" s="77"/>
      <c r="Q77" s="77"/>
      <c r="R77" s="77"/>
      <c r="S77" s="77"/>
      <c r="T77" s="77"/>
      <c r="U77" s="77">
        <v>72</v>
      </c>
      <c r="V77" s="45"/>
      <c r="W77" s="45"/>
    </row>
    <row r="78" spans="1:23" s="8" customFormat="1" ht="34.5" customHeight="1">
      <c r="A78" s="14" t="s">
        <v>129</v>
      </c>
      <c r="B78" s="14" t="s">
        <v>130</v>
      </c>
      <c r="C78" s="79" t="s">
        <v>61</v>
      </c>
      <c r="D78" s="96"/>
      <c r="E78" s="80"/>
      <c r="F78" s="77">
        <f>P78+Q78+R78+S78+T78+U78+V78+W78+G78+N78+O78</f>
        <v>12</v>
      </c>
      <c r="G78" s="77"/>
      <c r="H78" s="77"/>
      <c r="I78" s="77"/>
      <c r="J78" s="77"/>
      <c r="K78" s="77"/>
      <c r="L78" s="77"/>
      <c r="M78" s="77"/>
      <c r="N78" s="77"/>
      <c r="O78" s="77">
        <v>12</v>
      </c>
      <c r="P78" s="77"/>
      <c r="Q78" s="77"/>
      <c r="R78" s="77"/>
      <c r="S78" s="77"/>
      <c r="T78" s="77"/>
      <c r="U78" s="77"/>
      <c r="V78" s="45"/>
      <c r="W78" s="45"/>
    </row>
    <row r="79" spans="1:23" s="34" customFormat="1" ht="28.5">
      <c r="A79" s="41" t="s">
        <v>153</v>
      </c>
      <c r="B79" s="41" t="s">
        <v>146</v>
      </c>
      <c r="C79" s="74"/>
      <c r="D79" s="75"/>
      <c r="E79" s="7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46"/>
      <c r="W79" s="46"/>
    </row>
    <row r="80" spans="1:23" s="35" customFormat="1" ht="15">
      <c r="A80" s="59"/>
      <c r="B80" s="41" t="s">
        <v>150</v>
      </c>
      <c r="C80" s="74"/>
      <c r="D80" s="75"/>
      <c r="E80" s="75"/>
      <c r="F80" s="77"/>
      <c r="G80" s="76"/>
      <c r="H80" s="76">
        <f>P80+Q80+R80+S80+T80+U80</f>
        <v>12</v>
      </c>
      <c r="I80" s="76"/>
      <c r="J80" s="76"/>
      <c r="K80" s="76"/>
      <c r="L80" s="76"/>
      <c r="M80" s="76"/>
      <c r="N80" s="76">
        <f>6*2</f>
        <v>12</v>
      </c>
      <c r="O80" s="76"/>
      <c r="P80" s="76"/>
      <c r="Q80" s="76">
        <f>2*2</f>
        <v>4</v>
      </c>
      <c r="R80" s="76">
        <f>3*2</f>
        <v>6</v>
      </c>
      <c r="S80" s="76"/>
      <c r="T80" s="76"/>
      <c r="U80" s="76">
        <f>1*2</f>
        <v>2</v>
      </c>
      <c r="V80" s="45"/>
      <c r="W80" s="45"/>
    </row>
    <row r="81" spans="1:23" s="35" customFormat="1" ht="15">
      <c r="A81" s="59"/>
      <c r="B81" s="41" t="s">
        <v>151</v>
      </c>
      <c r="C81" s="74"/>
      <c r="D81" s="75"/>
      <c r="E81" s="75"/>
      <c r="F81" s="77"/>
      <c r="G81" s="76"/>
      <c r="H81" s="76">
        <f>P81+Q81+R81+S81+T81+U81</f>
        <v>36</v>
      </c>
      <c r="I81" s="76"/>
      <c r="J81" s="76"/>
      <c r="K81" s="76"/>
      <c r="L81" s="76"/>
      <c r="M81" s="76"/>
      <c r="N81" s="76"/>
      <c r="O81" s="76">
        <f>6*6</f>
        <v>36</v>
      </c>
      <c r="P81" s="76"/>
      <c r="Q81" s="76">
        <f>2*6</f>
        <v>12</v>
      </c>
      <c r="R81" s="76">
        <f>3*6</f>
        <v>18</v>
      </c>
      <c r="S81" s="76"/>
      <c r="T81" s="76"/>
      <c r="U81" s="76">
        <f>1*6</f>
        <v>6</v>
      </c>
      <c r="V81" s="45"/>
      <c r="W81" s="45"/>
    </row>
    <row r="82" spans="1:23" s="29" customFormat="1" ht="31.5">
      <c r="A82" s="28" t="s">
        <v>131</v>
      </c>
      <c r="B82" s="28" t="s">
        <v>132</v>
      </c>
      <c r="C82" s="97"/>
      <c r="D82" s="98"/>
      <c r="E82" s="94"/>
      <c r="F82" s="89">
        <f>P82+Q82+R82+S82+T82+U82+V82+W82+G82+N82+O82</f>
        <v>216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>
        <v>216</v>
      </c>
      <c r="V82" s="50"/>
      <c r="W82" s="50"/>
    </row>
    <row r="83" spans="1:24" s="8" customFormat="1" ht="27" customHeight="1" thickBot="1">
      <c r="A83" s="16"/>
      <c r="B83" s="14" t="s">
        <v>133</v>
      </c>
      <c r="C83" s="83"/>
      <c r="D83" s="100"/>
      <c r="E83" s="100"/>
      <c r="F83" s="101">
        <f>F54+F36+F28+F8+F82+F78</f>
        <v>4464</v>
      </c>
      <c r="G83" s="101">
        <f aca="true" t="shared" si="10" ref="G83:O83">G54+G36+G28+G8</f>
        <v>58</v>
      </c>
      <c r="H83" s="101">
        <f t="shared" si="10"/>
        <v>4178</v>
      </c>
      <c r="I83" s="101">
        <f t="shared" si="10"/>
        <v>1436</v>
      </c>
      <c r="J83" s="101">
        <f t="shared" si="10"/>
        <v>1634</v>
      </c>
      <c r="K83" s="101">
        <f t="shared" si="10"/>
        <v>40</v>
      </c>
      <c r="L83" s="101">
        <f t="shared" si="10"/>
        <v>888</v>
      </c>
      <c r="M83" s="101">
        <f t="shared" si="10"/>
        <v>70</v>
      </c>
      <c r="N83" s="101">
        <f t="shared" si="10"/>
        <v>50</v>
      </c>
      <c r="O83" s="101">
        <f t="shared" si="10"/>
        <v>72</v>
      </c>
      <c r="P83" s="101" t="s">
        <v>154</v>
      </c>
      <c r="Q83" s="101" t="e">
        <f>Q9+Q10+Q11+Q12+Q13+Q14+Q15+Q16+Q17+Q18+Q19+Q20+Q21+Q22+#REF!+#REF!+Q29+Q30+Q31+Q32+Q37+Q38+Q39+Q40+Q41+Q42+Q43+Q44+Q45+Q46+Q47+Q48+Q49+Q50+Q56+Q57+Q58+Q59+Q60+Q61+Q62+Q64+Q65+Q67+Q68+Q74+Q76+Q77+Q78+Q82+Q27+Q26</f>
        <v>#REF!</v>
      </c>
      <c r="R83" s="101" t="e">
        <f>R9+R10+R11+R12+R13+R14+R15+R16+R17+R18+R19+R20+R21+R22+#REF!+#REF!+R29+R30+R31+R32+R37+R38+R39+R40+R41+R42+R43+R44+R45+R46+R47+R48+R49+R50+R56+R57+R58+R59+R60+R61+R62+R64+R65+R67+R68+R74+R76+R77+R78+R82</f>
        <v>#REF!</v>
      </c>
      <c r="S83" s="101" t="e">
        <f>S9+S10+S11+S12+S13+S14+S15+S16+S17+S18+S19+S20+S21+S22+#REF!+#REF!+S29+S30+S31+S32+S37+S38+S39+S40+S41+S42+S43+S44+S45+S46+S47+S48+S49+S50+S56+S57+S58+S59+S60+S61+S62+S64+S65+S67+S68+S74+S76+S77+S78+S82</f>
        <v>#REF!</v>
      </c>
      <c r="T83" s="101" t="e">
        <f>T9+T10+T11+T12+T13+T14+T15+T16+T17+T18+T19+T20+T21+T22+#REF!+#REF!+T29+T30+T31+T32+T37+T38+T39+T40+T41+T42+T43+T44+T45+T46+T47+T48+T49+T50+T56+T57+T58+T59+T60+T61+T62+T64+T65+T67+T68+T74+T76+T77+T78+T82</f>
        <v>#REF!</v>
      </c>
      <c r="U83" s="101" t="e">
        <f>U9+U10+U11+U12+U13+U14+U15+U16+U17+U18+U19+U20+U21+U22+#REF!+#REF!+U29+U30+U31+U32+U37+U38+U39+U40+U41+U42+U43+U44+U45+U46+U47+U48+U49+U50+U56+U57+U58+U59+U60+U61+U62+U64+U65+U67+U68+U74+U76+U77+U78+U82</f>
        <v>#REF!</v>
      </c>
      <c r="V83" s="51" t="e">
        <f>V9+V10+V11+V12+V13+V14+V15+V16+V17+V18+V19+V20+V21+V22+#REF!+#REF!+V29+V30+V31+V32+V37+V38+V39+V40+V41+V42+V43+V44+V45+V46+V47+V48+V49+V50+V56+V57+V58+V59+V60+V61+V62+V64+V65+V67+V68+V74+V76+V77+V78+V82</f>
        <v>#REF!</v>
      </c>
      <c r="W83" s="51" t="e">
        <f>W9+W10+W11+W12+W13+W14+W15+W16+W17+W18+W19+W20+W21+W22+#REF!+#REF!+W29+W30+W31+W32+W37+W38+W39+W40+W41+W42+W43+W44+W45+W46+W47+W48+W49+W50+W56+W57+W58+W59+W60+W61+W62+W64+W65+W67+W68+W74+W76+W77+W78+W82</f>
        <v>#REF!</v>
      </c>
      <c r="X83" s="12" t="e">
        <f>P83+Q83+R83+S83+T83+U83</f>
        <v>#VALUE!</v>
      </c>
    </row>
    <row r="84" spans="1:23" s="8" customFormat="1" ht="15.75" hidden="1" thickBot="1">
      <c r="A84" s="18"/>
      <c r="B84" s="18"/>
      <c r="C84" s="83"/>
      <c r="D84" s="102"/>
      <c r="E84" s="102"/>
      <c r="F84" s="103"/>
      <c r="G84" s="103"/>
      <c r="H84" s="103"/>
      <c r="I84" s="101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52"/>
      <c r="W84" s="52"/>
    </row>
    <row r="85" spans="1:23" s="8" customFormat="1" ht="32.25" customHeight="1" hidden="1">
      <c r="A85" s="18"/>
      <c r="B85" s="14"/>
      <c r="C85" s="83"/>
      <c r="D85" s="102"/>
      <c r="E85" s="102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52"/>
      <c r="W85" s="52"/>
    </row>
    <row r="86" spans="1:23" s="8" customFormat="1" ht="30.75" customHeight="1" hidden="1">
      <c r="A86" s="19"/>
      <c r="B86" s="20"/>
      <c r="C86" s="104"/>
      <c r="D86" s="105"/>
      <c r="E86" s="105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53"/>
      <c r="W86" s="54"/>
    </row>
    <row r="87" spans="1:23" s="22" customFormat="1" ht="15.75" hidden="1" thickBot="1">
      <c r="A87" s="21"/>
      <c r="B87" s="20"/>
      <c r="C87" s="107"/>
      <c r="D87" s="105"/>
      <c r="E87" s="105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53"/>
      <c r="W87" s="53"/>
    </row>
    <row r="88" spans="1:23" s="22" customFormat="1" ht="15.75" hidden="1" thickBot="1">
      <c r="A88" s="21"/>
      <c r="B88" s="21"/>
      <c r="C88" s="107"/>
      <c r="D88" s="105"/>
      <c r="E88" s="105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53"/>
      <c r="W88" s="53" t="s">
        <v>60</v>
      </c>
    </row>
    <row r="89" spans="1:24" s="8" customFormat="1" ht="28.5" customHeight="1">
      <c r="A89" s="32">
        <f>4464-F83</f>
        <v>0</v>
      </c>
      <c r="B89" s="33"/>
      <c r="C89" s="108"/>
      <c r="D89" s="108"/>
      <c r="E89" s="108"/>
      <c r="F89" s="108">
        <f>4464-F83</f>
        <v>0</v>
      </c>
      <c r="G89" s="143" t="s">
        <v>59</v>
      </c>
      <c r="H89" s="109"/>
      <c r="I89" s="146" t="s">
        <v>65</v>
      </c>
      <c r="J89" s="147"/>
      <c r="K89" s="147"/>
      <c r="L89" s="110"/>
      <c r="M89" s="110"/>
      <c r="N89" s="110"/>
      <c r="O89" s="110"/>
      <c r="P89" s="111" t="str">
        <f aca="true" t="shared" si="11" ref="P89:W89">P83</f>
        <v> </v>
      </c>
      <c r="Q89" s="111" t="e">
        <f t="shared" si="11"/>
        <v>#REF!</v>
      </c>
      <c r="R89" s="111" t="e">
        <f t="shared" si="11"/>
        <v>#REF!</v>
      </c>
      <c r="S89" s="111" t="e">
        <f t="shared" si="11"/>
        <v>#REF!</v>
      </c>
      <c r="T89" s="111" t="e">
        <f t="shared" si="11"/>
        <v>#REF!</v>
      </c>
      <c r="U89" s="111" t="e">
        <f t="shared" si="11"/>
        <v>#REF!</v>
      </c>
      <c r="V89" s="55" t="e">
        <f t="shared" si="11"/>
        <v>#REF!</v>
      </c>
      <c r="W89" s="55" t="e">
        <f t="shared" si="11"/>
        <v>#REF!</v>
      </c>
      <c r="X89" s="8" t="e">
        <f>X83+G83+N83+O83</f>
        <v>#VALUE!</v>
      </c>
    </row>
    <row r="90" spans="1:23" s="8" customFormat="1" ht="21.75" customHeight="1">
      <c r="A90" s="33"/>
      <c r="B90" s="33"/>
      <c r="C90" s="108"/>
      <c r="D90" s="108"/>
      <c r="E90" s="108"/>
      <c r="F90" s="108">
        <f>G83+H83+F82+F78</f>
        <v>4464</v>
      </c>
      <c r="G90" s="144"/>
      <c r="H90" s="112"/>
      <c r="I90" s="133" t="s">
        <v>55</v>
      </c>
      <c r="J90" s="133"/>
      <c r="K90" s="133"/>
      <c r="L90" s="113"/>
      <c r="M90" s="113"/>
      <c r="N90" s="113"/>
      <c r="O90" s="113"/>
      <c r="P90" s="103"/>
      <c r="Q90" s="103"/>
      <c r="R90" s="103"/>
      <c r="S90" s="103"/>
      <c r="T90" s="103"/>
      <c r="U90" s="103"/>
      <c r="V90" s="52"/>
      <c r="W90" s="56"/>
    </row>
    <row r="91" spans="1:23" s="8" customFormat="1" ht="34.5" customHeight="1">
      <c r="A91" s="33"/>
      <c r="B91" s="33"/>
      <c r="C91" s="108"/>
      <c r="D91" s="108"/>
      <c r="E91" s="108"/>
      <c r="F91" s="108"/>
      <c r="G91" s="144"/>
      <c r="H91" s="112"/>
      <c r="I91" s="148" t="s">
        <v>56</v>
      </c>
      <c r="J91" s="148"/>
      <c r="K91" s="148"/>
      <c r="L91" s="114"/>
      <c r="M91" s="114"/>
      <c r="N91" s="114"/>
      <c r="O91" s="114"/>
      <c r="P91" s="103"/>
      <c r="Q91" s="103"/>
      <c r="R91" s="103"/>
      <c r="S91" s="103"/>
      <c r="T91" s="103"/>
      <c r="U91" s="103"/>
      <c r="V91" s="52"/>
      <c r="W91" s="56"/>
    </row>
    <row r="92" spans="1:23" s="8" customFormat="1" ht="21.75" customHeight="1">
      <c r="A92" s="33"/>
      <c r="B92" s="33"/>
      <c r="C92" s="108"/>
      <c r="D92" s="108"/>
      <c r="E92" s="108"/>
      <c r="F92" s="108"/>
      <c r="G92" s="144"/>
      <c r="H92" s="112"/>
      <c r="I92" s="133" t="s">
        <v>57</v>
      </c>
      <c r="J92" s="133"/>
      <c r="K92" s="133"/>
      <c r="L92" s="113"/>
      <c r="M92" s="113"/>
      <c r="N92" s="113"/>
      <c r="O92" s="113"/>
      <c r="P92" s="103"/>
      <c r="Q92" s="103"/>
      <c r="R92" s="103"/>
      <c r="S92" s="103"/>
      <c r="T92" s="103"/>
      <c r="U92" s="103"/>
      <c r="V92" s="52"/>
      <c r="W92" s="56"/>
    </row>
    <row r="93" spans="1:23" s="8" customFormat="1" ht="21" customHeight="1">
      <c r="A93" s="33"/>
      <c r="B93" s="33"/>
      <c r="C93" s="108"/>
      <c r="D93" s="108"/>
      <c r="E93" s="108"/>
      <c r="F93" s="108"/>
      <c r="G93" s="144"/>
      <c r="H93" s="112"/>
      <c r="I93" s="133" t="s">
        <v>58</v>
      </c>
      <c r="J93" s="133"/>
      <c r="K93" s="133"/>
      <c r="L93" s="113"/>
      <c r="M93" s="113"/>
      <c r="N93" s="113"/>
      <c r="O93" s="113"/>
      <c r="P93" s="103">
        <v>0</v>
      </c>
      <c r="Q93" s="103">
        <v>3</v>
      </c>
      <c r="R93" s="103">
        <v>1</v>
      </c>
      <c r="S93" s="103">
        <v>3</v>
      </c>
      <c r="T93" s="103">
        <v>2</v>
      </c>
      <c r="U93" s="103">
        <v>5</v>
      </c>
      <c r="V93" s="52">
        <v>1</v>
      </c>
      <c r="W93" s="56">
        <v>6</v>
      </c>
    </row>
    <row r="94" spans="1:23" s="8" customFormat="1" ht="21" customHeight="1">
      <c r="A94" s="33"/>
      <c r="B94" s="33"/>
      <c r="C94" s="108"/>
      <c r="D94" s="108"/>
      <c r="E94" s="108"/>
      <c r="F94" s="108"/>
      <c r="G94" s="144"/>
      <c r="H94" s="112"/>
      <c r="I94" s="133" t="s">
        <v>80</v>
      </c>
      <c r="J94" s="133"/>
      <c r="K94" s="133"/>
      <c r="L94" s="113"/>
      <c r="M94" s="113"/>
      <c r="N94" s="113"/>
      <c r="O94" s="113"/>
      <c r="P94" s="103">
        <v>2</v>
      </c>
      <c r="Q94" s="103">
        <v>7</v>
      </c>
      <c r="R94" s="103">
        <v>1</v>
      </c>
      <c r="S94" s="103">
        <v>8</v>
      </c>
      <c r="T94" s="103">
        <v>4</v>
      </c>
      <c r="U94" s="103">
        <v>6</v>
      </c>
      <c r="V94" s="52">
        <v>4</v>
      </c>
      <c r="W94" s="56">
        <v>5</v>
      </c>
    </row>
    <row r="95" spans="1:23" s="8" customFormat="1" ht="95.25" customHeight="1" thickBot="1">
      <c r="A95" s="33"/>
      <c r="B95" s="33"/>
      <c r="C95" s="108"/>
      <c r="D95" s="108"/>
      <c r="E95" s="108"/>
      <c r="F95" s="108"/>
      <c r="G95" s="145"/>
      <c r="H95" s="115"/>
      <c r="I95" s="137" t="s">
        <v>77</v>
      </c>
      <c r="J95" s="137"/>
      <c r="K95" s="137"/>
      <c r="L95" s="116"/>
      <c r="M95" s="116"/>
      <c r="N95" s="116"/>
      <c r="O95" s="116"/>
      <c r="P95" s="117"/>
      <c r="Q95" s="117">
        <v>1</v>
      </c>
      <c r="R95" s="117">
        <v>1</v>
      </c>
      <c r="S95" s="117"/>
      <c r="T95" s="117"/>
      <c r="U95" s="117"/>
      <c r="V95" s="57">
        <v>1</v>
      </c>
      <c r="W95" s="58"/>
    </row>
    <row r="96" ht="37.5" customHeight="1"/>
    <row r="97" spans="1:23" ht="35.25" customHeight="1">
      <c r="A97" s="3"/>
      <c r="B97" s="3"/>
      <c r="C97" s="3"/>
      <c r="D97" s="3"/>
      <c r="E97" s="3"/>
      <c r="F97" s="24"/>
      <c r="G97" s="24"/>
      <c r="H97" s="24"/>
      <c r="I97" s="24"/>
      <c r="R97" s="9"/>
      <c r="S97" s="9"/>
      <c r="T97" s="4"/>
      <c r="U97" s="4"/>
      <c r="V97" s="4"/>
      <c r="W97" s="4"/>
    </row>
    <row r="98" spans="1:22" ht="28.5" customHeight="1">
      <c r="A98" s="3"/>
      <c r="B98" s="3"/>
      <c r="C98" s="3"/>
      <c r="D98" s="3"/>
      <c r="E98" s="3"/>
      <c r="F98" s="24"/>
      <c r="G98" s="24"/>
      <c r="H98" s="24"/>
      <c r="I98" s="24"/>
      <c r="R98" s="10"/>
      <c r="S98" s="10"/>
      <c r="T98" s="1"/>
      <c r="U98" s="1"/>
      <c r="V98" s="1"/>
    </row>
    <row r="99" spans="1:22" ht="15">
      <c r="A99" s="1"/>
      <c r="B99" s="1"/>
      <c r="C99" s="1"/>
      <c r="R99" s="10"/>
      <c r="S99" s="10"/>
      <c r="T99" s="1"/>
      <c r="U99" s="1"/>
      <c r="V99" s="1"/>
    </row>
    <row r="100" spans="1:3" ht="15">
      <c r="A100" s="1"/>
      <c r="B100" s="1"/>
      <c r="C100" s="1"/>
    </row>
    <row r="102" spans="1:3" ht="34.5" customHeight="1">
      <c r="A102" s="5"/>
      <c r="B102" s="6"/>
      <c r="C102" s="6"/>
    </row>
    <row r="104" spans="1:3" ht="15">
      <c r="A104" s="1"/>
      <c r="B104" s="1"/>
      <c r="C104" s="1"/>
    </row>
  </sheetData>
  <sheetProtection/>
  <mergeCells count="27">
    <mergeCell ref="I95:K95"/>
    <mergeCell ref="F3:F5"/>
    <mergeCell ref="G3:G5"/>
    <mergeCell ref="H3:O3"/>
    <mergeCell ref="A1:W1"/>
    <mergeCell ref="G89:G95"/>
    <mergeCell ref="I89:K89"/>
    <mergeCell ref="I90:K90"/>
    <mergeCell ref="I91:K91"/>
    <mergeCell ref="C2:E4"/>
    <mergeCell ref="I92:K92"/>
    <mergeCell ref="I93:K93"/>
    <mergeCell ref="D71:D72"/>
    <mergeCell ref="I94:K94"/>
    <mergeCell ref="R4:S4"/>
    <mergeCell ref="T4:U4"/>
    <mergeCell ref="P4:Q4"/>
    <mergeCell ref="V4:W4"/>
    <mergeCell ref="P2:W3"/>
    <mergeCell ref="A2:A5"/>
    <mergeCell ref="B2:B5"/>
    <mergeCell ref="F2:O2"/>
    <mergeCell ref="H4:H5"/>
    <mergeCell ref="I4:J4"/>
    <mergeCell ref="K4:K5"/>
    <mergeCell ref="L4:L5"/>
    <mergeCell ref="M4:O4"/>
  </mergeCells>
  <printOptions/>
  <pageMargins left="0.56" right="0.7086614173228347" top="0.49" bottom="0.48" header="0.31496062992125984" footer="0.24"/>
  <pageSetup fitToHeight="0" fitToWidth="1" horizontalDpi="600" verticalDpi="600" orientation="landscape" paperSize="9" scale="58" r:id="rId1"/>
  <rowBreaks count="1" manualBreakCount="1">
    <brk id="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2023-09-06T11:10:34Z</dcterms:modified>
  <cp:category/>
  <cp:version/>
  <cp:contentType/>
  <cp:contentStatus/>
</cp:coreProperties>
</file>